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9645"/>
  </bookViews>
  <sheets>
    <sheet name="C000240754_20170615_POST" sheetId="1" r:id="rId1"/>
  </sheets>
  <calcPr calcId="145621"/>
</workbook>
</file>

<file path=xl/calcChain.xml><?xml version="1.0" encoding="utf-8"?>
<calcChain xmlns="http://schemas.openxmlformats.org/spreadsheetml/2006/main">
  <c r="C161" i="1" l="1"/>
  <c r="C9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<sst xmlns="http://schemas.openxmlformats.org/spreadsheetml/2006/main" count="1144" uniqueCount="663">
  <si>
    <t>NO.</t>
  </si>
  <si>
    <t>類別</t>
  </si>
  <si>
    <t>物流編號</t>
  </si>
  <si>
    <t>入件日</t>
  </si>
  <si>
    <t>收件人</t>
  </si>
  <si>
    <t>數量</t>
  </si>
  <si>
    <t>處理進度</t>
  </si>
  <si>
    <t>Randy</t>
  </si>
  <si>
    <t>已入件 2017-06-15 18:51:48</t>
  </si>
  <si>
    <t>李東軒</t>
  </si>
  <si>
    <t>已入件 2017-06-15 19:14:28</t>
  </si>
  <si>
    <t>曾長景</t>
  </si>
  <si>
    <t>已入件 2017-06-15 19:12:50</t>
  </si>
  <si>
    <t>駱明正</t>
  </si>
  <si>
    <t>已入件 2017-06-15 19:04:16</t>
  </si>
  <si>
    <t>任龍欣</t>
  </si>
  <si>
    <t>已入件 2017-06-15 19:12:03</t>
  </si>
  <si>
    <t>尹鵬</t>
  </si>
  <si>
    <t>已入件 2017-06-15 19:12:04</t>
  </si>
  <si>
    <t>張佲晟</t>
  </si>
  <si>
    <t>已入件 2017-06-15 19:14:36</t>
  </si>
  <si>
    <t>許繼祥</t>
  </si>
  <si>
    <t>已入件 2017-06-15 19:02:36</t>
  </si>
  <si>
    <t>許永泓</t>
  </si>
  <si>
    <t>已入件 2017-06-15 19:13:11</t>
  </si>
  <si>
    <t>郭柏晨</t>
  </si>
  <si>
    <t>已入件 2017-06-15 19:15:31</t>
  </si>
  <si>
    <t>WillBarnard</t>
  </si>
  <si>
    <t>已入件 2017-06-15 19:13:25</t>
  </si>
  <si>
    <t>簡正義</t>
  </si>
  <si>
    <t>已入件 2017-06-15 19:14:47</t>
  </si>
  <si>
    <t>陳姚伶</t>
  </si>
  <si>
    <t>已入件 2017-06-15 19:14:45</t>
  </si>
  <si>
    <t>黃合興</t>
  </si>
  <si>
    <t>已入件 2017-06-15 19:14:15</t>
  </si>
  <si>
    <t>宋皚峰</t>
  </si>
  <si>
    <t>已入件 2017-06-15 19:14:26</t>
  </si>
  <si>
    <t>DamianoTietto</t>
  </si>
  <si>
    <t>已入件 2017-06-15 19:14:24</t>
  </si>
  <si>
    <t>江晴婷</t>
  </si>
  <si>
    <t>已入件 2017-06-15 19:14:32</t>
  </si>
  <si>
    <t>吳季霖</t>
  </si>
  <si>
    <t>已入件 2017-06-15 19:14:51</t>
  </si>
  <si>
    <t>TanPeyWen</t>
  </si>
  <si>
    <t>已入件 2017-06-15 19:14:30</t>
  </si>
  <si>
    <t>CindyLee</t>
  </si>
  <si>
    <t>已入件 2017-06-15 19:08:34</t>
  </si>
  <si>
    <t>賴國志</t>
  </si>
  <si>
    <t>已入件 2017-06-15 19:11:23</t>
  </si>
  <si>
    <t>林許燦</t>
  </si>
  <si>
    <t>已入件 2017-06-15 19:09:16</t>
  </si>
  <si>
    <t>陳元龍</t>
  </si>
  <si>
    <t>已入件 2017-06-15 19:11:14</t>
  </si>
  <si>
    <t>楊建軒</t>
  </si>
  <si>
    <t>已入件 2017-06-15 19:11:56</t>
  </si>
  <si>
    <t>游國垣</t>
  </si>
  <si>
    <t>已入件 2017-06-15 19:15:46</t>
  </si>
  <si>
    <t>陳柏巖</t>
  </si>
  <si>
    <t>已入件 2017-06-15 19:09:13</t>
  </si>
  <si>
    <t>陳嘉珮</t>
  </si>
  <si>
    <t>已入件 2017-06-15 19:04:01</t>
  </si>
  <si>
    <t>李鴻茂</t>
  </si>
  <si>
    <t>已入件 2017-06-15 19:00:25</t>
  </si>
  <si>
    <t>林欣怡</t>
  </si>
  <si>
    <t>已入件 2017-06-15 18:45:28</t>
  </si>
  <si>
    <t>賴欣怡</t>
  </si>
  <si>
    <t>已入件 2017-06-15 18:51:49</t>
  </si>
  <si>
    <t>鄭嘉陞</t>
  </si>
  <si>
    <t>已入件 2017-06-15 19:09:23</t>
  </si>
  <si>
    <t>AlexandraSlayton</t>
  </si>
  <si>
    <t>已入件 2017-06-15 19:09:40</t>
  </si>
  <si>
    <t>劉俊男</t>
  </si>
  <si>
    <t>投遞中 2017-06-15 20:01:34</t>
  </si>
  <si>
    <t>江啟聖</t>
  </si>
  <si>
    <t>已入件 2017-06-15 19:11:00</t>
  </si>
  <si>
    <t>陳鴻明</t>
  </si>
  <si>
    <t>已入件 2017-06-15 19:11:17</t>
  </si>
  <si>
    <t>孔祥遠</t>
  </si>
  <si>
    <t>已入件 2017-06-15 19:11:28</t>
  </si>
  <si>
    <t>陸靜玟</t>
  </si>
  <si>
    <t>已入件 2017-06-15 19:15:44</t>
  </si>
  <si>
    <t>魏治和</t>
  </si>
  <si>
    <t>已入件 2017-06-15 19:11:07</t>
  </si>
  <si>
    <t>李文志</t>
  </si>
  <si>
    <t>已入件 2017-06-15 19:00:08</t>
  </si>
  <si>
    <t>朱瑞玹</t>
  </si>
  <si>
    <t>已入件 2017-06-15 18:48:35</t>
  </si>
  <si>
    <t>陳與偉(台銘不動產代收)</t>
  </si>
  <si>
    <t>已入件 2017-06-15 19:00:42</t>
  </si>
  <si>
    <t>梁茂文</t>
  </si>
  <si>
    <t>已入件 2017-06-15 19:12:27</t>
  </si>
  <si>
    <t>莊煜良</t>
  </si>
  <si>
    <t>已入件 2017-06-15 19:12:19</t>
  </si>
  <si>
    <t>紀勇誌</t>
  </si>
  <si>
    <t>已入件 2017-06-15 19:15:36</t>
  </si>
  <si>
    <t>吳志偉</t>
  </si>
  <si>
    <t>已入件 2017-06-15 19:11:42</t>
  </si>
  <si>
    <t>倪英評</t>
  </si>
  <si>
    <t>已入件 2017-06-15 19:00:44</t>
  </si>
  <si>
    <t>官鑫佑</t>
  </si>
  <si>
    <t>已入件 2017-06-15 19:11:35</t>
  </si>
  <si>
    <t>張家強</t>
  </si>
  <si>
    <t>已入件 2017-06-15 19:00:54</t>
  </si>
  <si>
    <t>張力中</t>
  </si>
  <si>
    <t>已入件 2017-06-15 19:00:51</t>
  </si>
  <si>
    <t>郭志遠</t>
  </si>
  <si>
    <t>已入件 2017-06-15 19:00:18</t>
  </si>
  <si>
    <t>黃崇哲</t>
  </si>
  <si>
    <t>已入件 2017-06-15 18:58:46</t>
  </si>
  <si>
    <t>黃登全</t>
  </si>
  <si>
    <t>已入件 2017-06-15 19:00:21</t>
  </si>
  <si>
    <t>蔡佳霖</t>
  </si>
  <si>
    <t>已入件 2017-06-15 18:52:36</t>
  </si>
  <si>
    <t>劉昌廷</t>
  </si>
  <si>
    <t>已入件 2017-06-15 19:00:10</t>
  </si>
  <si>
    <t>張育立</t>
  </si>
  <si>
    <t>已入件 2017-06-15 19:00:14</t>
  </si>
  <si>
    <t>林秀黛</t>
  </si>
  <si>
    <t>已入件 2017-06-15 19:09:06</t>
  </si>
  <si>
    <t>林廷維</t>
  </si>
  <si>
    <t>已入件 2017-06-15 19:11:33</t>
  </si>
  <si>
    <t>林俊勳</t>
  </si>
  <si>
    <t>已入件 2017-06-15 19:01:45</t>
  </si>
  <si>
    <t>李煥洲</t>
  </si>
  <si>
    <t>已入件 2017-06-15 19:01:04</t>
  </si>
  <si>
    <t>盧士通</t>
  </si>
  <si>
    <t>已入件 2017-06-15 19:01:08</t>
  </si>
  <si>
    <t>陳志忠</t>
  </si>
  <si>
    <t>已入件 2017-06-15 19:01:41</t>
  </si>
  <si>
    <t>陳瑩</t>
  </si>
  <si>
    <t>已入件 2017-06-15 18:59:56</t>
  </si>
  <si>
    <t>黃蓁莉</t>
  </si>
  <si>
    <t>已入件 2017-06-15 19:01:37</t>
  </si>
  <si>
    <t>房孝民</t>
  </si>
  <si>
    <t>已入件 2017-06-15 19:06:02</t>
  </si>
  <si>
    <t>盛延君</t>
  </si>
  <si>
    <t>已入件 2017-06-15 19:14:57</t>
  </si>
  <si>
    <t>吳家宇</t>
  </si>
  <si>
    <t>已入件 2017-06-15 19:06:10</t>
  </si>
  <si>
    <t>張菀庭</t>
  </si>
  <si>
    <t>已入件 2017-06-15 18:52:51</t>
  </si>
  <si>
    <t>李啟良</t>
  </si>
  <si>
    <t>已入件 2017-06-15 18:53:22</t>
  </si>
  <si>
    <t>陳怡安</t>
  </si>
  <si>
    <t>已入件 2017-06-15 18:49:14</t>
  </si>
  <si>
    <t>元融</t>
  </si>
  <si>
    <t>已入件 2017-06-15 18:49:55</t>
  </si>
  <si>
    <t>陳廷芳</t>
  </si>
  <si>
    <t>已入件 2017-06-15 18:49:49</t>
  </si>
  <si>
    <t>黃昱翔</t>
  </si>
  <si>
    <t>已入件 2017-06-15 18:53:40</t>
  </si>
  <si>
    <t>鍾培紅</t>
  </si>
  <si>
    <t>投遞中 2017-06-15 20:01:25</t>
  </si>
  <si>
    <t>黃慕珊</t>
  </si>
  <si>
    <t>已入件 2017-06-15 18:53:16</t>
  </si>
  <si>
    <t>陳利傑</t>
  </si>
  <si>
    <t>已入件 2017-06-15 19:00:28</t>
  </si>
  <si>
    <t>楊惠尹</t>
  </si>
  <si>
    <t>已入件 2017-06-15 18:53:37</t>
  </si>
  <si>
    <t>馮天儒</t>
  </si>
  <si>
    <t>已入件 2017-06-15 18:53:47</t>
  </si>
  <si>
    <t>藍柏瑋</t>
  </si>
  <si>
    <t>已入件 2017-06-15 18:52:40</t>
  </si>
  <si>
    <t>王文周</t>
  </si>
  <si>
    <t>已入件 2017-06-15 18:50:45</t>
  </si>
  <si>
    <t>邱文光</t>
  </si>
  <si>
    <t>已入件 2017-06-15 18:49:27</t>
  </si>
  <si>
    <t>黃國城</t>
  </si>
  <si>
    <t>已入件 2017-06-15 18:47:34</t>
  </si>
  <si>
    <t>小賴哥</t>
  </si>
  <si>
    <t>已入件 2017-06-15 18:49:38</t>
  </si>
  <si>
    <t>吳盟仁</t>
  </si>
  <si>
    <t>已入件 2017-06-15 18:50:41</t>
  </si>
  <si>
    <t>湯凱茁</t>
  </si>
  <si>
    <t>已入件 2017-06-15 18:49:45</t>
  </si>
  <si>
    <t>陳朝龍</t>
  </si>
  <si>
    <t>已入件 2017-06-15 18:49:47</t>
  </si>
  <si>
    <t>張禮德</t>
  </si>
  <si>
    <t>已入件 2017-06-15 18:53:19</t>
  </si>
  <si>
    <t>李安仁</t>
  </si>
  <si>
    <t>已入件 2017-06-15 18:49:24</t>
  </si>
  <si>
    <t>林仲彥</t>
  </si>
  <si>
    <t>已入件 2017-06-15 18:49:15</t>
  </si>
  <si>
    <t>羅文廷</t>
  </si>
  <si>
    <t>已入件 2017-06-15 18:49:23</t>
  </si>
  <si>
    <t>榮祥宇</t>
  </si>
  <si>
    <t>已入件 2017-06-15 18:49:19</t>
  </si>
  <si>
    <t>王俊淵</t>
  </si>
  <si>
    <t>已入件 2017-06-15 19:09:02</t>
  </si>
  <si>
    <t>高大俠</t>
  </si>
  <si>
    <t>已入件 2017-06-15 18:50:38</t>
  </si>
  <si>
    <t>平耀華</t>
  </si>
  <si>
    <t>已入件 2017-06-15 18:49:51</t>
  </si>
  <si>
    <t>楊明淳</t>
  </si>
  <si>
    <t>已入件 2017-06-15 18:49:53</t>
  </si>
  <si>
    <t>潘自強</t>
  </si>
  <si>
    <t>已入件 2017-06-15 19:12:39</t>
  </si>
  <si>
    <t>陳文琮</t>
  </si>
  <si>
    <t>已入件 2017-06-15 18:53:58</t>
  </si>
  <si>
    <t>鄭文儒</t>
  </si>
  <si>
    <t>已入件 2017-06-15 18:53:55</t>
  </si>
  <si>
    <t>趙書鋒</t>
  </si>
  <si>
    <t>已入件 2017-06-15 19:08:35</t>
  </si>
  <si>
    <t>陳振勛</t>
  </si>
  <si>
    <t>已入件 2017-06-15 18:50:10</t>
  </si>
  <si>
    <t>洪來福</t>
  </si>
  <si>
    <t>已入件 2017-06-15 18:50:29</t>
  </si>
  <si>
    <t>甘卉平</t>
  </si>
  <si>
    <t>已入件 2017-06-15 18:49:11</t>
  </si>
  <si>
    <t>郭禾宗</t>
  </si>
  <si>
    <t>已入件 2017-06-15 19:13:13</t>
  </si>
  <si>
    <t>徐銘鴻</t>
  </si>
  <si>
    <t>已入件 2017-06-15 19:13:17</t>
  </si>
  <si>
    <t>梁家祥</t>
  </si>
  <si>
    <t>已入件 2017-06-15 18:50:22</t>
  </si>
  <si>
    <t>張大容</t>
  </si>
  <si>
    <t>已入件 2017-06-15 18:52:48</t>
  </si>
  <si>
    <t>殺人強</t>
  </si>
  <si>
    <t>已入件 2017-06-15 18:48:22</t>
  </si>
  <si>
    <t>李世儒</t>
  </si>
  <si>
    <t>已入件 2017-06-15 18:49:10</t>
  </si>
  <si>
    <t>張佳玉</t>
  </si>
  <si>
    <t>投遞中 2017-06-15 20:01:26</t>
  </si>
  <si>
    <t>黃信祥</t>
  </si>
  <si>
    <t>已入件 2017-06-15 18:48:32</t>
  </si>
  <si>
    <t>鄭沛霖</t>
  </si>
  <si>
    <t>已入件 2017-06-15 18:46:26</t>
  </si>
  <si>
    <t>蔡玫芳</t>
  </si>
  <si>
    <t>已入件 2017-06-15 18:47:01</t>
  </si>
  <si>
    <t>張恭銘</t>
  </si>
  <si>
    <t>已入件 2017-06-15 18:46:11</t>
  </si>
  <si>
    <t>JonathanSpangler</t>
  </si>
  <si>
    <t>已入件 2017-06-15 18:46:58</t>
  </si>
  <si>
    <t>羅雅惠</t>
  </si>
  <si>
    <t>已入件 2017-06-15 18:48:45</t>
  </si>
  <si>
    <t>姚曉雯</t>
  </si>
  <si>
    <t>已入件 2017-06-15 18:47:07</t>
  </si>
  <si>
    <t>張嘉玲</t>
  </si>
  <si>
    <t>已入件 2017-06-15 18:49:43</t>
  </si>
  <si>
    <t>陳廣霖</t>
  </si>
  <si>
    <t>已入件 2017-06-15 19:04:05</t>
  </si>
  <si>
    <t>陳品穎</t>
  </si>
  <si>
    <t>已入件 2017-06-15 19:03:52</t>
  </si>
  <si>
    <t>馬湘怡</t>
  </si>
  <si>
    <t>已入件 2017-06-15 18:44:47</t>
  </si>
  <si>
    <t>李世祥</t>
  </si>
  <si>
    <t>已入件 2017-06-15 19:09:57</t>
  </si>
  <si>
    <t>何玉鳳</t>
  </si>
  <si>
    <t>已入件 2017-06-15 18:51:51</t>
  </si>
  <si>
    <t>賴甄萍</t>
  </si>
  <si>
    <t>已入件 2017-06-15 18:59:57</t>
  </si>
  <si>
    <t>吳建成</t>
  </si>
  <si>
    <t>已入件 2017-06-15 19:03:48</t>
  </si>
  <si>
    <t>黃祐維</t>
  </si>
  <si>
    <t>已入件 2017-06-15 19:04:18</t>
  </si>
  <si>
    <t>辻井和幸</t>
  </si>
  <si>
    <t>已入件 2017-06-15 18:50:27</t>
  </si>
  <si>
    <t>蘇啟聰</t>
  </si>
  <si>
    <t>已入件 2017-06-15 19:04:28</t>
  </si>
  <si>
    <t>林永昇</t>
  </si>
  <si>
    <t>已入件 2017-06-15 19:12:24</t>
  </si>
  <si>
    <t>柯建瑋</t>
  </si>
  <si>
    <t>已入件 2017-06-15 19:04:31</t>
  </si>
  <si>
    <t>呂中漢</t>
  </si>
  <si>
    <t>已入件 2017-06-15 19:03:13</t>
  </si>
  <si>
    <t>劉宜芳</t>
  </si>
  <si>
    <t>已入件 2017-06-15 19:05:05</t>
  </si>
  <si>
    <t>林靜怡</t>
  </si>
  <si>
    <t>已入件 2017-06-15 19:05:44</t>
  </si>
  <si>
    <t>蘇怡達</t>
  </si>
  <si>
    <t>已入件 2017-06-15 19:01:54</t>
  </si>
  <si>
    <t>馬玉承</t>
  </si>
  <si>
    <t>已入件 2017-06-15 18:49:29</t>
  </si>
  <si>
    <t>廖志中</t>
  </si>
  <si>
    <t>已入件 2017-06-15 19:05:46</t>
  </si>
  <si>
    <t>劉素芳</t>
  </si>
  <si>
    <t>已入件 2017-06-15 18:57:28</t>
  </si>
  <si>
    <t>鍾佳琦</t>
  </si>
  <si>
    <t>已入件 2017-06-15 18:57:17</t>
  </si>
  <si>
    <t>張瀚仁</t>
  </si>
  <si>
    <t>已入件 2017-06-15 18:58:33</t>
  </si>
  <si>
    <t>周立庭</t>
  </si>
  <si>
    <t>已入件 2017-06-15 19:11:58</t>
  </si>
  <si>
    <t>陳偉邦</t>
  </si>
  <si>
    <t>已入件 2017-06-15 19:06:00</t>
  </si>
  <si>
    <t>已入件 2017-06-15 19:17:38</t>
  </si>
  <si>
    <t>鄒明金</t>
  </si>
  <si>
    <t>已入件 2017-06-15 18:52:43</t>
  </si>
  <si>
    <t>胡雅婷</t>
  </si>
  <si>
    <t>已入件 2017-06-15 18:53:44</t>
  </si>
  <si>
    <t>游東岷</t>
  </si>
  <si>
    <t>已入件 2017-06-15 19:10:11</t>
  </si>
  <si>
    <t>吳朝慶</t>
  </si>
  <si>
    <t>已入件 2017-06-15 19:11:54</t>
  </si>
  <si>
    <t>陳得仁</t>
  </si>
  <si>
    <t>已入件 2017-06-15 18:49:17</t>
  </si>
  <si>
    <t>白力瑋</t>
  </si>
  <si>
    <t>已入件 2017-06-15 19:12:36</t>
  </si>
  <si>
    <t>郭韋宏</t>
  </si>
  <si>
    <t>已入件 2017-06-15 19:04:44</t>
  </si>
  <si>
    <t>連燦銘</t>
  </si>
  <si>
    <t>已入件 2017-06-15 18:50:19</t>
  </si>
  <si>
    <t>陳俊銘</t>
  </si>
  <si>
    <t>已入件 2017-06-15 19:03:30</t>
  </si>
  <si>
    <t>黃俊隆</t>
  </si>
  <si>
    <t>已入件 2017-06-15 18:44:42</t>
  </si>
  <si>
    <t>洪睿濂</t>
  </si>
  <si>
    <t>已入件 2017-06-15 18:45:41</t>
  </si>
  <si>
    <t>饒偉秀</t>
  </si>
  <si>
    <t>已入件 2017-06-15 18:44:27</t>
  </si>
  <si>
    <t>蔡依欣</t>
  </si>
  <si>
    <t>已入件 2017-06-15 18:44:26</t>
  </si>
  <si>
    <t>Ke/Vivian</t>
  </si>
  <si>
    <t>已入件 2017-06-15 19:14:55</t>
  </si>
  <si>
    <t>蕭元傑</t>
  </si>
  <si>
    <t>已入件 2017-06-15 19:14:53</t>
  </si>
  <si>
    <t>唐宇晴(蔡秉真)</t>
  </si>
  <si>
    <t>已入件 2017-06-15 19:15:04</t>
  </si>
  <si>
    <t>陳智湧</t>
  </si>
  <si>
    <t>已入件 2017-06-15 19:14:49</t>
  </si>
  <si>
    <t>楊民正</t>
  </si>
  <si>
    <t>已入件 2017-06-15 18:59:34</t>
  </si>
  <si>
    <t>楊添輝</t>
  </si>
  <si>
    <t>已入件 2017-06-15 18:53:25</t>
  </si>
  <si>
    <t>王文忠</t>
  </si>
  <si>
    <t>已入件 2017-06-15 19:12:42</t>
  </si>
  <si>
    <t>邵詠杰</t>
  </si>
  <si>
    <t>已入件 2017-06-15 19:00:23</t>
  </si>
  <si>
    <t>黃柏祥</t>
  </si>
  <si>
    <t>已入件 2017-06-15 19:05:26</t>
  </si>
  <si>
    <t>陳含笑</t>
  </si>
  <si>
    <t>已入件 2017-06-15 19:04:40</t>
  </si>
  <si>
    <t>潘志祥</t>
  </si>
  <si>
    <t>已入件 2017-06-15 19:15:05</t>
  </si>
  <si>
    <t>許鴻基</t>
  </si>
  <si>
    <t>已入件 2017-06-15 19:13:19</t>
  </si>
  <si>
    <t>姚立德</t>
  </si>
  <si>
    <t>已入件 2017-06-15 19:12:34</t>
  </si>
  <si>
    <t>徐芷萱</t>
  </si>
  <si>
    <t>已入件 2017-06-15 18:58:41</t>
  </si>
  <si>
    <t>陸志成</t>
  </si>
  <si>
    <t>已入件 2017-06-15 19:05:23</t>
  </si>
  <si>
    <t>蕭汶杰</t>
  </si>
  <si>
    <t>已入件 2017-06-15 18:58:38</t>
  </si>
  <si>
    <t>江世豐</t>
  </si>
  <si>
    <t>已入件 2017-06-15 19:13:05</t>
  </si>
  <si>
    <t>陳怡心</t>
  </si>
  <si>
    <t>已入件 2017-06-15 19:12:31</t>
  </si>
  <si>
    <t>王慈恩</t>
  </si>
  <si>
    <t>已入件 2017-06-15 19:12:30</t>
  </si>
  <si>
    <t>高曉仙</t>
  </si>
  <si>
    <t>已入件 2017-06-15 19:14:43</t>
  </si>
  <si>
    <t>徐明賢</t>
  </si>
  <si>
    <t>已入件 2017-06-15 19:00:16</t>
  </si>
  <si>
    <t>錢一匡</t>
  </si>
  <si>
    <t>已入件 2017-06-15 19:01:10</t>
  </si>
  <si>
    <t>陳建成</t>
  </si>
  <si>
    <t>已入件 2017-06-15 18:45:21</t>
  </si>
  <si>
    <t>翁兆緯</t>
  </si>
  <si>
    <t>已入件 2017-06-15 19:10:13</t>
  </si>
  <si>
    <t>謝博丞</t>
  </si>
  <si>
    <t>已入件 2017-06-15 19:13:23</t>
  </si>
  <si>
    <t>呂其國</t>
  </si>
  <si>
    <t>已入件 2017-06-15 19:11:38</t>
  </si>
  <si>
    <t>游明梯</t>
  </si>
  <si>
    <t>已入件 2017-06-15 19:08:37</t>
  </si>
  <si>
    <t>黃佳恩</t>
  </si>
  <si>
    <t>已入件 2017-06-15 19:05:58</t>
  </si>
  <si>
    <t>董宗銘</t>
  </si>
  <si>
    <t>已入件 2017-06-15 19:12:22</t>
  </si>
  <si>
    <t>張杏彬(GREG收)</t>
  </si>
  <si>
    <t>已入件 2017-06-15 18:57:44</t>
  </si>
  <si>
    <t>翁志剛</t>
  </si>
  <si>
    <t>已入件 2017-06-15 19:12:57</t>
  </si>
  <si>
    <t>陳巧潔</t>
  </si>
  <si>
    <t>已入件 2017-06-15 18:49:36</t>
  </si>
  <si>
    <t>曾穎凡</t>
  </si>
  <si>
    <t>已入件 2017-06-15 18:53:10</t>
  </si>
  <si>
    <t>裴銘鑫</t>
  </si>
  <si>
    <t>已入件 2017-06-15 18:53:07</t>
  </si>
  <si>
    <t>朱學維</t>
  </si>
  <si>
    <t>已入件 2017-06-15 18:59:54</t>
  </si>
  <si>
    <t>洪文雄</t>
  </si>
  <si>
    <t>已入件 2017-06-15 18:44:35</t>
  </si>
  <si>
    <t>曾文平</t>
  </si>
  <si>
    <t>已入件 2017-06-15 19:11:30</t>
  </si>
  <si>
    <t>蕭明泰</t>
  </si>
  <si>
    <t>已入件 2017-06-15 19:00:48</t>
  </si>
  <si>
    <t>吳睿穎</t>
  </si>
  <si>
    <t>已入件 2017-06-15 18:45:58</t>
  </si>
  <si>
    <t>許鵬翔</t>
  </si>
  <si>
    <t>已入件 2017-06-15 18:45:46</t>
  </si>
  <si>
    <t>林嘉敏</t>
  </si>
  <si>
    <t>已入件 2017-06-15 19:05:35</t>
  </si>
  <si>
    <t>陳怡璇</t>
  </si>
  <si>
    <t>已入件 2017-06-15 19:05:33</t>
  </si>
  <si>
    <t>顏妗伊</t>
  </si>
  <si>
    <t>已入件 2017-06-15 19:03:11</t>
  </si>
  <si>
    <t>廖立有</t>
  </si>
  <si>
    <t>已入件 2017-06-15 19:09:55</t>
  </si>
  <si>
    <t>郭建興</t>
  </si>
  <si>
    <t>已入件 2017-06-15 19:01:33</t>
  </si>
  <si>
    <t>徐郢鴻</t>
  </si>
  <si>
    <t>已入件 2017-06-15 18:52:54</t>
  </si>
  <si>
    <t>吳添雄</t>
  </si>
  <si>
    <t>已入件 2017-06-15 18:50:51</t>
  </si>
  <si>
    <t>王聖凱</t>
  </si>
  <si>
    <t>已入件 2017-06-15 19:11:25</t>
  </si>
  <si>
    <t>顧庭宇</t>
  </si>
  <si>
    <t>已入件 2017-06-15 19:01:51</t>
  </si>
  <si>
    <t>呂翔麒</t>
  </si>
  <si>
    <t>已入件 2017-06-15 18:57:20</t>
  </si>
  <si>
    <t>王乃中</t>
  </si>
  <si>
    <t>已入件 2017-06-15 19:08:50</t>
  </si>
  <si>
    <t>詹宜靜</t>
  </si>
  <si>
    <t>已入件 2017-06-15 18:45:00</t>
  </si>
  <si>
    <t>周青</t>
  </si>
  <si>
    <t>已入件 2017-06-15 19:09:37</t>
  </si>
  <si>
    <t>劉文銓</t>
  </si>
  <si>
    <t>已入件 2017-06-15 19:04:54</t>
  </si>
  <si>
    <t>林威志</t>
  </si>
  <si>
    <t>已入件 2017-06-15 19:19:20</t>
  </si>
  <si>
    <t>郭上賓</t>
  </si>
  <si>
    <t>已入件 2017-06-15 19:03:22</t>
  </si>
  <si>
    <t>林子傑</t>
  </si>
  <si>
    <t>已入件 2017-06-15 19:06:06</t>
  </si>
  <si>
    <t>卓家宇</t>
  </si>
  <si>
    <t>已入件 2017-06-15 19:08:49</t>
  </si>
  <si>
    <t>鄭安恬</t>
  </si>
  <si>
    <t>已入件 2017-06-15 19:21:20</t>
  </si>
  <si>
    <t>孫中傑</t>
  </si>
  <si>
    <t>已入件 2017-06-15 18:50:59</t>
  </si>
  <si>
    <t>林佳穎</t>
  </si>
  <si>
    <t>已入件 2017-06-15 19:12:08</t>
  </si>
  <si>
    <t>CoryLewandowski</t>
  </si>
  <si>
    <t>已入件 2017-06-15 19:09:45</t>
  </si>
  <si>
    <t>張仕瀚</t>
  </si>
  <si>
    <t>已入件 2017-06-15 18:49:41</t>
  </si>
  <si>
    <t>岩銘鴻</t>
  </si>
  <si>
    <t>已入件 2017-06-15 19:09:09</t>
  </si>
  <si>
    <t>陳嘉序</t>
  </si>
  <si>
    <t>已入件 2017-06-15 19:12:54</t>
  </si>
  <si>
    <t>蔡昌霖</t>
  </si>
  <si>
    <t>已入件 2017-06-15 18:46:15</t>
  </si>
  <si>
    <t>胡榮麟</t>
  </si>
  <si>
    <t>已入件 2017-06-15 19:01:13</t>
  </si>
  <si>
    <t>楊鈞發</t>
  </si>
  <si>
    <t>已入件 2017-06-15 19:03:41</t>
  </si>
  <si>
    <t>范智勇</t>
  </si>
  <si>
    <t>已入件 2017-06-15 19:14:41</t>
  </si>
  <si>
    <t>已入件 2017-06-15 19:13:29</t>
  </si>
  <si>
    <t>江銘峯</t>
  </si>
  <si>
    <t>已入件 2017-06-15 19:10:05</t>
  </si>
  <si>
    <t>吳日淵</t>
  </si>
  <si>
    <t>已入件 2017-06-15 19:11:39</t>
  </si>
  <si>
    <t>汪嘉翔</t>
  </si>
  <si>
    <t>已入件 2017-06-15 19:13:07</t>
  </si>
  <si>
    <t>柯孫彰</t>
  </si>
  <si>
    <t>已入件 2017-06-15 18:49:20</t>
  </si>
  <si>
    <t>曾惟苓</t>
  </si>
  <si>
    <t>已入件 2017-06-15 19:09:01</t>
  </si>
  <si>
    <t>江孝菁</t>
  </si>
  <si>
    <t>已入件 2017-06-15 19:00:50</t>
  </si>
  <si>
    <t>陳志傑</t>
  </si>
  <si>
    <t>已入件 2017-06-15 19:00:55</t>
  </si>
  <si>
    <t>黎正源</t>
  </si>
  <si>
    <t>已入件 2017-06-15 19:00:39</t>
  </si>
  <si>
    <t>溫玥涵</t>
  </si>
  <si>
    <t>已入件 2017-06-15 18:50:12</t>
  </si>
  <si>
    <t>許瑞庭</t>
  </si>
  <si>
    <t>已入件 2017-06-15 18:52:33</t>
  </si>
  <si>
    <t>呂依儒</t>
  </si>
  <si>
    <t>已入件 2017-06-15 19:00:33</t>
  </si>
  <si>
    <t>王祥仁</t>
  </si>
  <si>
    <t>已入件 2017-06-15 19:19:55</t>
  </si>
  <si>
    <t>盧楗昊</t>
  </si>
  <si>
    <t>已入件 2017-06-15 19:15:01</t>
  </si>
  <si>
    <t>李茹芳</t>
  </si>
  <si>
    <t>已入件 2017-06-15 19:00:35</t>
  </si>
  <si>
    <t>陳信助</t>
  </si>
  <si>
    <t>已入件 2017-06-15 19:14:18</t>
  </si>
  <si>
    <t>黃民安</t>
  </si>
  <si>
    <t>已入件 2017-06-15 19:13:02</t>
  </si>
  <si>
    <t>林金城</t>
  </si>
  <si>
    <t>投遞中 2017-06-15 20:01:37</t>
  </si>
  <si>
    <t>林文惠</t>
  </si>
  <si>
    <t>已入件 2017-06-15 19:06:35</t>
  </si>
  <si>
    <t>鍾芝琪</t>
  </si>
  <si>
    <t>已入件 2017-06-15 19:00:01</t>
  </si>
  <si>
    <t>呂仁豪</t>
  </si>
  <si>
    <t>已入件 2017-06-15 19:06:13</t>
  </si>
  <si>
    <t>鄭紫瑄</t>
  </si>
  <si>
    <t>已入件 2017-06-15 19:06:15</t>
  </si>
  <si>
    <t>吳致寛</t>
  </si>
  <si>
    <t>已入件 2017-06-15 18:45:06</t>
  </si>
  <si>
    <t>已入件 2017-06-15 18:46:05</t>
  </si>
  <si>
    <t>李明蓉</t>
  </si>
  <si>
    <t>已入件 2017-06-15 19:13:33</t>
  </si>
  <si>
    <t>林岳蓁</t>
  </si>
  <si>
    <t>已入件 2017-06-15 19:12:00</t>
  </si>
  <si>
    <t>林淵傑</t>
  </si>
  <si>
    <t>已入件 2017-06-15 19:05:54</t>
  </si>
  <si>
    <t>葉錦泰</t>
  </si>
  <si>
    <t>已入件 2017-06-15 19:00:04</t>
  </si>
  <si>
    <t>楊展鴻</t>
  </si>
  <si>
    <t>已入件 2017-06-15 18:52:58</t>
  </si>
  <si>
    <t>林育平</t>
  </si>
  <si>
    <t>已入件 2017-06-15 19:08:42</t>
  </si>
  <si>
    <t>吳怡青</t>
  </si>
  <si>
    <t>投遞中 2017-06-15 20:00:59</t>
  </si>
  <si>
    <t>蘇冠宇</t>
  </si>
  <si>
    <t>已入件 2017-06-15 18:50:03</t>
  </si>
  <si>
    <t>范振隆</t>
  </si>
  <si>
    <t>已入件 2017-06-15 19:06:08</t>
  </si>
  <si>
    <t>李建億</t>
  </si>
  <si>
    <t>已入件 2017-06-15 19:05:56</t>
  </si>
  <si>
    <t>田瑞展</t>
  </si>
  <si>
    <t>已入件 2017-06-15 19:05:52</t>
  </si>
  <si>
    <t>張順旗</t>
  </si>
  <si>
    <t>已入件 2017-06-15 18:44:55</t>
  </si>
  <si>
    <t>黃春立</t>
  </si>
  <si>
    <t>已入件 2017-06-15 19:14:38</t>
  </si>
  <si>
    <t>黎錦福</t>
  </si>
  <si>
    <t>已入件 2017-06-15 19:11:49</t>
  </si>
  <si>
    <t>王富</t>
  </si>
  <si>
    <t>已入件 2017-06-15 19:11:45</t>
  </si>
  <si>
    <t>張怡旋</t>
  </si>
  <si>
    <t>已入件 2017-06-15 18:50:05</t>
  </si>
  <si>
    <t>謝孟育</t>
  </si>
  <si>
    <t>已入件 2017-06-15 19:14:58</t>
  </si>
  <si>
    <t>黃俊錄</t>
  </si>
  <si>
    <t>已入件 2017-06-15 18:45:38</t>
  </si>
  <si>
    <t>林宏平</t>
  </si>
  <si>
    <t>已入件 2017-06-15 18:53:51</t>
  </si>
  <si>
    <t>詹智翔</t>
  </si>
  <si>
    <t>已入件 2017-06-15 18:50:48</t>
  </si>
  <si>
    <t>楊正平</t>
  </si>
  <si>
    <t>已入件 2017-06-15 18:46:31</t>
  </si>
  <si>
    <t>陳育貞</t>
  </si>
  <si>
    <t>已入件 2017-06-15 18:49:32</t>
  </si>
  <si>
    <t>楊展帆</t>
  </si>
  <si>
    <t>已入件 2017-06-15 18:50:08</t>
  </si>
  <si>
    <t>李欣潔</t>
  </si>
  <si>
    <t>已入件 2017-06-15 18:50:24</t>
  </si>
  <si>
    <t>林依萱</t>
  </si>
  <si>
    <t>已入件 2017-06-15 19:01:16</t>
  </si>
  <si>
    <t>朱維中</t>
  </si>
  <si>
    <t>已入件 2017-06-15 18:53:13</t>
  </si>
  <si>
    <t>賴楷宗</t>
  </si>
  <si>
    <t>已入件 2017-06-15 19:12:12</t>
  </si>
  <si>
    <t>詹博智</t>
  </si>
  <si>
    <t>已入件 2017-06-15 18:52:30</t>
  </si>
  <si>
    <t>吳武峰</t>
  </si>
  <si>
    <t>已入件 2017-06-15 18:45:33</t>
  </si>
  <si>
    <t>蘇裕傑</t>
  </si>
  <si>
    <t>已入件 2017-06-15 19:08:54</t>
  </si>
  <si>
    <t>張仲曜</t>
  </si>
  <si>
    <t>已入件 2017-06-15 19:15:29</t>
  </si>
  <si>
    <t>游晉鋒</t>
  </si>
  <si>
    <t>已入件 2017-06-15 19:00:46</t>
  </si>
  <si>
    <t>王柏松</t>
  </si>
  <si>
    <t>已入件 2017-06-15 19:00:37</t>
  </si>
  <si>
    <t>黃偉柏</t>
  </si>
  <si>
    <t>已入件 2017-06-15 19:00:31</t>
  </si>
  <si>
    <t>張亞夫</t>
  </si>
  <si>
    <t>已入件 2017-06-15 19:11:09</t>
  </si>
  <si>
    <t>張一夫</t>
  </si>
  <si>
    <t>已入件 2017-06-15 19:11:48</t>
  </si>
  <si>
    <t>王乃宣</t>
  </si>
  <si>
    <t>已入件 2017-06-15 18:45:51</t>
  </si>
  <si>
    <t>李耀文</t>
  </si>
  <si>
    <t>已入件 2017-06-15 19:15:34</t>
  </si>
  <si>
    <t>郵局</t>
    <phoneticPr fontId="18" type="noConversion"/>
  </si>
  <si>
    <t>自投</t>
    <phoneticPr fontId="18" type="noConversion"/>
  </si>
  <si>
    <t>地址 / 門市地址 /</t>
  </si>
  <si>
    <t>新北市新店區(231)</t>
  </si>
  <si>
    <t>新北市中和區(235)</t>
  </si>
  <si>
    <t>桃園市桃園區(330)</t>
  </si>
  <si>
    <t>新北市三重區(241)</t>
  </si>
  <si>
    <t>(114)台北市內湖區</t>
  </si>
  <si>
    <t>臺北市北投區(112)</t>
  </si>
  <si>
    <t>臺北市大安區(106)</t>
  </si>
  <si>
    <t>臺中市大雅區(428)</t>
  </si>
  <si>
    <t>臺北市士林區(111)</t>
  </si>
  <si>
    <t>臺北市信義區(110)</t>
  </si>
  <si>
    <t>新竹縣新豐鄉(304)</t>
  </si>
  <si>
    <t>臺北市文山區(116)</t>
  </si>
  <si>
    <t>桃園市龜山區(333)</t>
  </si>
  <si>
    <t>苗栗縣大湖鄉(364)</t>
  </si>
  <si>
    <t>臺北市中山區(104)</t>
  </si>
  <si>
    <t>桃園市八德區(334)</t>
  </si>
  <si>
    <t>臺北市南港區(115)</t>
  </si>
  <si>
    <t>花蓮縣吉安鄉(973)</t>
  </si>
  <si>
    <t>臺北市內湖區(114)</t>
  </si>
  <si>
    <t>嘉義縣朴子市(613)</t>
  </si>
  <si>
    <t>新北市樹林區(238)</t>
  </si>
  <si>
    <t>基隆市七堵區(206)</t>
  </si>
  <si>
    <t>(220)新北市板橋區</t>
  </si>
  <si>
    <t>新竹縣竹北市(302)</t>
  </si>
  <si>
    <t>新北市林口區(244)</t>
  </si>
  <si>
    <t>新北市土城區(236)</t>
  </si>
  <si>
    <t>新北市板橋區(220)</t>
  </si>
  <si>
    <t>新竹縣湖口鄉(303)</t>
  </si>
  <si>
    <t>新竹市新竹市(300)</t>
  </si>
  <si>
    <t>新竹縣竹東鎮(310)</t>
  </si>
  <si>
    <t>臺中市神岡區(429)</t>
  </si>
  <si>
    <t>基隆市暖暖區(205)</t>
  </si>
  <si>
    <t>(310)新竹縣竹東鎮</t>
  </si>
  <si>
    <t>桃園市龍潭區(325)</t>
  </si>
  <si>
    <t>臺中市大肚區(432)</t>
  </si>
  <si>
    <t>新北市新莊區(242)</t>
  </si>
  <si>
    <t>臺北市萬華區(108)</t>
  </si>
  <si>
    <t>(350)苗栗縣竹南鎮</t>
  </si>
  <si>
    <t>(411)台中市太平區</t>
  </si>
  <si>
    <t>新北市蘆洲區(247)</t>
  </si>
  <si>
    <t>臺北市中正區(100)</t>
  </si>
  <si>
    <t>新北市永和區(234)</t>
  </si>
  <si>
    <t>桃園市中壢區(320)</t>
  </si>
  <si>
    <t>基隆市安樂區(204)</t>
  </si>
  <si>
    <t>宜蘭縣羅東鎮(265)</t>
  </si>
  <si>
    <t>臺北市大同區(103)</t>
  </si>
  <si>
    <t>臺北市松山區(105)</t>
  </si>
  <si>
    <t>臺中市大里區(412)</t>
  </si>
  <si>
    <t>高雄市左營區(813)</t>
  </si>
  <si>
    <t>花蓮縣花蓮市(970)</t>
  </si>
  <si>
    <t>基隆市仁愛區(200)</t>
  </si>
  <si>
    <t>臺中市西屯區(407)</t>
  </si>
  <si>
    <t>新北市汐止區(221)</t>
  </si>
  <si>
    <t>基隆市中山區(203)</t>
  </si>
  <si>
    <t>桃園市觀音區(328)</t>
  </si>
  <si>
    <t>桃園市大溪區(335)</t>
  </si>
  <si>
    <t>新北市泰山區(243)</t>
  </si>
  <si>
    <t>(304)新竹縣新豐鄉</t>
  </si>
  <si>
    <t>(100)台北市中正區</t>
  </si>
  <si>
    <t>(231)新北市新店區</t>
  </si>
  <si>
    <t>高雄市鳳山區(830)</t>
  </si>
  <si>
    <t>彰化縣彰化市(500)</t>
  </si>
  <si>
    <t>苗栗縣竹南鎮(350)</t>
  </si>
  <si>
    <t>新北市三峽區(237)</t>
  </si>
  <si>
    <t>新北市萬里區(207)</t>
  </si>
  <si>
    <t>(112)臺北市北投區</t>
  </si>
  <si>
    <t>南投縣鹿谷鄉(558)</t>
  </si>
  <si>
    <t>新北市淡水區(251)</t>
  </si>
  <si>
    <t>新竹縣關西鎮(306)</t>
  </si>
  <si>
    <t>11220臺北市北投區</t>
  </si>
  <si>
    <t>嘉義市嘉義市(600)</t>
  </si>
  <si>
    <t>(111)台北市士林區</t>
  </si>
  <si>
    <t>桃園縣桃園市(330)</t>
  </si>
  <si>
    <t>(251)新北市淡水區</t>
  </si>
  <si>
    <t>(236)新北市土城區</t>
  </si>
  <si>
    <t>(973)花蓮縣吉安鄉</t>
  </si>
  <si>
    <t>臺中市沙鹿區(433)</t>
  </si>
  <si>
    <t>屏東縣枋山鄉(941)</t>
  </si>
  <si>
    <t>基隆市中正區(202)</t>
  </si>
  <si>
    <t>臺中市后里區(421)</t>
  </si>
  <si>
    <t>桃園市平鎮區(324)</t>
  </si>
  <si>
    <t>臺南市安平區(708)</t>
  </si>
  <si>
    <t>(115)台北市南港區</t>
  </si>
  <si>
    <t>(338)桃園市蘆竹區</t>
  </si>
  <si>
    <t>桃園市新屋區(327)</t>
  </si>
  <si>
    <t>臺中市東區(401)東</t>
  </si>
  <si>
    <t>(429)台中市神岡區</t>
  </si>
  <si>
    <t>台北市內湖區(114)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</si>
</sst>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22" fontId="19" fillId="0" borderId="11" xfId="0" applyNumberFormat="1" applyFont="1" applyBorder="1" applyAlignment="1">
      <alignment vertical="center" wrapText="1"/>
    </xf>
    <xf numFmtId="22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showGridLines="0" tabSelected="1" workbookViewId="0">
      <selection activeCell="K5" sqref="K5"/>
    </sheetView>
  </sheetViews>
  <sheetFormatPr defaultRowHeight="15.75" x14ac:dyDescent="0.25"/>
  <cols>
    <col min="1" max="1" width="5.125" style="1" bestFit="1" customWidth="1"/>
    <col min="2" max="2" width="6" style="1" customWidth="1"/>
    <col min="3" max="3" width="18.25" style="10" bestFit="1" customWidth="1"/>
    <col min="4" max="4" width="17.625" style="1" bestFit="1" customWidth="1"/>
    <col min="5" max="5" width="19.75" style="1" bestFit="1" customWidth="1"/>
    <col min="6" max="6" width="36" style="1" bestFit="1" customWidth="1"/>
    <col min="7" max="7" width="4" style="2" bestFit="1" customWidth="1"/>
    <col min="8" max="8" width="20.375" style="1" bestFit="1" customWidth="1"/>
    <col min="9" max="16384" width="9" style="1"/>
  </cols>
  <sheetData>
    <row r="1" spans="1:8" ht="31.5" x14ac:dyDescent="0.25">
      <c r="A1" s="3" t="s">
        <v>0</v>
      </c>
      <c r="B1" s="3" t="s">
        <v>1</v>
      </c>
      <c r="C1" s="8" t="s">
        <v>2</v>
      </c>
      <c r="D1" s="3" t="s">
        <v>3</v>
      </c>
      <c r="E1" s="3" t="s">
        <v>4</v>
      </c>
      <c r="F1" s="3" t="s">
        <v>574</v>
      </c>
      <c r="G1" s="4" t="s">
        <v>5</v>
      </c>
      <c r="H1" s="3" t="s">
        <v>6</v>
      </c>
    </row>
    <row r="2" spans="1:8" ht="31.5" x14ac:dyDescent="0.25">
      <c r="A2" s="5">
        <v>1</v>
      </c>
      <c r="B2" s="5" t="s">
        <v>572</v>
      </c>
      <c r="C2" s="9" t="str">
        <f>"18326522304178"</f>
        <v>18326522304178</v>
      </c>
      <c r="D2" s="6">
        <v>42901.78597222222</v>
      </c>
      <c r="E2" s="5" t="s">
        <v>7</v>
      </c>
      <c r="F2" s="5" t="s">
        <v>575</v>
      </c>
      <c r="G2" s="4">
        <v>7</v>
      </c>
      <c r="H2" s="5" t="s">
        <v>8</v>
      </c>
    </row>
    <row r="3" spans="1:8" ht="31.5" x14ac:dyDescent="0.25">
      <c r="A3" s="5">
        <v>2</v>
      </c>
      <c r="B3" s="5" t="s">
        <v>572</v>
      </c>
      <c r="C3" s="9" t="str">
        <f>"81046922027818"</f>
        <v>81046922027818</v>
      </c>
      <c r="D3" s="6">
        <v>42901.801712962966</v>
      </c>
      <c r="E3" s="5" t="s">
        <v>9</v>
      </c>
      <c r="F3" s="5" t="s">
        <v>576</v>
      </c>
      <c r="G3" s="4">
        <v>1</v>
      </c>
      <c r="H3" s="5" t="s">
        <v>10</v>
      </c>
    </row>
    <row r="4" spans="1:8" ht="31.5" x14ac:dyDescent="0.25">
      <c r="A4" s="5">
        <v>3</v>
      </c>
      <c r="B4" s="5" t="s">
        <v>572</v>
      </c>
      <c r="C4" s="9" t="str">
        <f>"81047222027818"</f>
        <v>81047222027818</v>
      </c>
      <c r="D4" s="6">
        <v>42901.800578703704</v>
      </c>
      <c r="E4" s="5" t="s">
        <v>11</v>
      </c>
      <c r="F4" s="5" t="s">
        <v>577</v>
      </c>
      <c r="G4" s="4">
        <v>1</v>
      </c>
      <c r="H4" s="5" t="s">
        <v>12</v>
      </c>
    </row>
    <row r="5" spans="1:8" ht="31.5" x14ac:dyDescent="0.25">
      <c r="A5" s="5">
        <v>4</v>
      </c>
      <c r="B5" s="5" t="s">
        <v>572</v>
      </c>
      <c r="C5" s="9" t="str">
        <f>"81071022027818"</f>
        <v>81071022027818</v>
      </c>
      <c r="D5" s="6">
        <v>42901.794629629629</v>
      </c>
      <c r="E5" s="5" t="s">
        <v>13</v>
      </c>
      <c r="F5" s="5" t="s">
        <v>578</v>
      </c>
      <c r="G5" s="4">
        <v>3</v>
      </c>
      <c r="H5" s="5" t="s">
        <v>14</v>
      </c>
    </row>
    <row r="6" spans="1:8" ht="31.5" x14ac:dyDescent="0.25">
      <c r="A6" s="5">
        <v>5</v>
      </c>
      <c r="B6" s="5" t="s">
        <v>572</v>
      </c>
      <c r="C6" s="9" t="str">
        <f>"81047722027818"</f>
        <v>81047722027818</v>
      </c>
      <c r="D6" s="6">
        <v>42901.800034722219</v>
      </c>
      <c r="E6" s="5" t="s">
        <v>15</v>
      </c>
      <c r="F6" s="5" t="s">
        <v>662</v>
      </c>
      <c r="G6" s="4">
        <v>1</v>
      </c>
      <c r="H6" s="5" t="s">
        <v>16</v>
      </c>
    </row>
    <row r="7" spans="1:8" ht="31.5" x14ac:dyDescent="0.25">
      <c r="A7" s="5">
        <v>6</v>
      </c>
      <c r="B7" s="5" t="s">
        <v>572</v>
      </c>
      <c r="C7" s="9" t="str">
        <f>"81048122027818"</f>
        <v>81048122027818</v>
      </c>
      <c r="D7" s="6">
        <v>42901.800046296295</v>
      </c>
      <c r="E7" s="5" t="s">
        <v>17</v>
      </c>
      <c r="F7" s="5" t="s">
        <v>580</v>
      </c>
      <c r="G7" s="4">
        <v>1</v>
      </c>
      <c r="H7" s="5" t="s">
        <v>18</v>
      </c>
    </row>
    <row r="8" spans="1:8" ht="31.5" x14ac:dyDescent="0.25">
      <c r="A8" s="5">
        <v>7</v>
      </c>
      <c r="B8" s="5" t="s">
        <v>572</v>
      </c>
      <c r="C8" s="9" t="str">
        <f>"81048522027818"</f>
        <v>81048522027818</v>
      </c>
      <c r="D8" s="6">
        <v>42901.801805555559</v>
      </c>
      <c r="E8" s="5" t="s">
        <v>19</v>
      </c>
      <c r="F8" s="5" t="s">
        <v>581</v>
      </c>
      <c r="G8" s="4">
        <v>1</v>
      </c>
      <c r="H8" s="5" t="s">
        <v>20</v>
      </c>
    </row>
    <row r="9" spans="1:8" ht="31.5" x14ac:dyDescent="0.25">
      <c r="A9" s="5">
        <v>8</v>
      </c>
      <c r="B9" s="5" t="s">
        <v>572</v>
      </c>
      <c r="C9" s="9" t="str">
        <f>"18326822304178"</f>
        <v>18326822304178</v>
      </c>
      <c r="D9" s="6">
        <v>42901.79347222222</v>
      </c>
      <c r="E9" s="5" t="s">
        <v>21</v>
      </c>
      <c r="F9" s="5" t="s">
        <v>580</v>
      </c>
      <c r="G9" s="4">
        <v>9</v>
      </c>
      <c r="H9" s="5" t="s">
        <v>22</v>
      </c>
    </row>
    <row r="10" spans="1:8" ht="31.5" x14ac:dyDescent="0.25">
      <c r="A10" s="3">
        <v>9</v>
      </c>
      <c r="B10" s="5" t="s">
        <v>572</v>
      </c>
      <c r="C10" s="8" t="str">
        <f>"81048722027818"</f>
        <v>81048722027818</v>
      </c>
      <c r="D10" s="7">
        <v>42901.800821759258</v>
      </c>
      <c r="E10" s="3" t="s">
        <v>23</v>
      </c>
      <c r="F10" s="3" t="s">
        <v>582</v>
      </c>
      <c r="G10" s="4">
        <v>1</v>
      </c>
      <c r="H10" s="3" t="s">
        <v>24</v>
      </c>
    </row>
    <row r="11" spans="1:8" ht="31.5" x14ac:dyDescent="0.25">
      <c r="A11" s="5">
        <v>10</v>
      </c>
      <c r="B11" s="5" t="s">
        <v>572</v>
      </c>
      <c r="C11" s="9" t="str">
        <f>"81049722027818"</f>
        <v>81049722027818</v>
      </c>
      <c r="D11" s="6">
        <v>42901.802442129629</v>
      </c>
      <c r="E11" s="5" t="s">
        <v>25</v>
      </c>
      <c r="F11" s="5" t="s">
        <v>583</v>
      </c>
      <c r="G11" s="4">
        <v>1</v>
      </c>
      <c r="H11" s="5" t="s">
        <v>26</v>
      </c>
    </row>
    <row r="12" spans="1:8" ht="31.5" x14ac:dyDescent="0.25">
      <c r="A12" s="5">
        <v>11</v>
      </c>
      <c r="B12" s="5" t="s">
        <v>572</v>
      </c>
      <c r="C12" s="9" t="str">
        <f>"81049822027818"</f>
        <v>81049822027818</v>
      </c>
      <c r="D12" s="6">
        <v>42901.800983796296</v>
      </c>
      <c r="E12" s="5" t="s">
        <v>27</v>
      </c>
      <c r="F12" s="5" t="s">
        <v>581</v>
      </c>
      <c r="G12" s="4">
        <v>1</v>
      </c>
      <c r="H12" s="5" t="s">
        <v>28</v>
      </c>
    </row>
    <row r="13" spans="1:8" ht="31.5" x14ac:dyDescent="0.25">
      <c r="A13" s="5">
        <v>12</v>
      </c>
      <c r="B13" s="5" t="s">
        <v>572</v>
      </c>
      <c r="C13" s="9" t="str">
        <f>"81050222027818"</f>
        <v>81050222027818</v>
      </c>
      <c r="D13" s="6">
        <v>42901.801932870374</v>
      </c>
      <c r="E13" s="5" t="s">
        <v>29</v>
      </c>
      <c r="F13" s="5" t="s">
        <v>584</v>
      </c>
      <c r="G13" s="4">
        <v>1</v>
      </c>
      <c r="H13" s="5" t="s">
        <v>30</v>
      </c>
    </row>
    <row r="14" spans="1:8" ht="31.5" x14ac:dyDescent="0.25">
      <c r="A14" s="5">
        <v>13</v>
      </c>
      <c r="B14" s="5" t="s">
        <v>572</v>
      </c>
      <c r="C14" s="9" t="str">
        <f>"81050122027818"</f>
        <v>81050122027818</v>
      </c>
      <c r="D14" s="6">
        <v>42901.80190972222</v>
      </c>
      <c r="E14" s="5" t="s">
        <v>31</v>
      </c>
      <c r="F14" s="5" t="s">
        <v>585</v>
      </c>
      <c r="G14" s="4">
        <v>1</v>
      </c>
      <c r="H14" s="5" t="s">
        <v>32</v>
      </c>
    </row>
    <row r="15" spans="1:8" ht="31.5" x14ac:dyDescent="0.25">
      <c r="A15" s="3">
        <v>14</v>
      </c>
      <c r="B15" s="5" t="s">
        <v>572</v>
      </c>
      <c r="C15" s="8" t="str">
        <f>"81050422027818"</f>
        <v>81050422027818</v>
      </c>
      <c r="D15" s="7">
        <v>42901.801562499997</v>
      </c>
      <c r="E15" s="3" t="s">
        <v>33</v>
      </c>
      <c r="F15" s="3" t="s">
        <v>581</v>
      </c>
      <c r="G15" s="4">
        <v>1</v>
      </c>
      <c r="H15" s="3" t="s">
        <v>34</v>
      </c>
    </row>
    <row r="16" spans="1:8" ht="31.5" x14ac:dyDescent="0.25">
      <c r="A16" s="3">
        <v>15</v>
      </c>
      <c r="B16" s="5" t="s">
        <v>572</v>
      </c>
      <c r="C16" s="8" t="str">
        <f>"81050522027818"</f>
        <v>81050522027818</v>
      </c>
      <c r="D16" s="7">
        <v>42901.801689814813</v>
      </c>
      <c r="E16" s="3" t="s">
        <v>35</v>
      </c>
      <c r="F16" s="3" t="s">
        <v>575</v>
      </c>
      <c r="G16" s="4">
        <v>1</v>
      </c>
      <c r="H16" s="3" t="s">
        <v>36</v>
      </c>
    </row>
    <row r="17" spans="1:8" ht="31.5" x14ac:dyDescent="0.25">
      <c r="A17" s="3">
        <v>16</v>
      </c>
      <c r="B17" s="5" t="s">
        <v>572</v>
      </c>
      <c r="C17" s="8" t="str">
        <f>"81050622027818"</f>
        <v>81050622027818</v>
      </c>
      <c r="D17" s="7">
        <v>42901.801666666666</v>
      </c>
      <c r="E17" s="3" t="s">
        <v>37</v>
      </c>
      <c r="F17" s="3" t="s">
        <v>586</v>
      </c>
      <c r="G17" s="4">
        <v>1</v>
      </c>
      <c r="H17" s="3" t="s">
        <v>38</v>
      </c>
    </row>
    <row r="18" spans="1:8" ht="31.5" x14ac:dyDescent="0.25">
      <c r="A18" s="3">
        <v>17</v>
      </c>
      <c r="B18" s="5" t="s">
        <v>572</v>
      </c>
      <c r="C18" s="8" t="str">
        <f>"81050822027818"</f>
        <v>81050822027818</v>
      </c>
      <c r="D18" s="7">
        <v>42901.801759259259</v>
      </c>
      <c r="E18" s="3" t="s">
        <v>39</v>
      </c>
      <c r="F18" s="3" t="s">
        <v>587</v>
      </c>
      <c r="G18" s="4">
        <v>1</v>
      </c>
      <c r="H18" s="3" t="s">
        <v>40</v>
      </c>
    </row>
    <row r="19" spans="1:8" ht="31.5" x14ac:dyDescent="0.25">
      <c r="A19" s="5">
        <v>18</v>
      </c>
      <c r="B19" s="5" t="s">
        <v>572</v>
      </c>
      <c r="C19" s="9" t="str">
        <f>"81051422027818"</f>
        <v>81051422027818</v>
      </c>
      <c r="D19" s="6">
        <v>42901.801979166667</v>
      </c>
      <c r="E19" s="5" t="s">
        <v>41</v>
      </c>
      <c r="F19" s="5" t="s">
        <v>588</v>
      </c>
      <c r="G19" s="4">
        <v>1</v>
      </c>
      <c r="H19" s="5" t="s">
        <v>42</v>
      </c>
    </row>
    <row r="20" spans="1:8" ht="31.5" x14ac:dyDescent="0.25">
      <c r="A20" s="5">
        <v>19</v>
      </c>
      <c r="B20" s="5" t="s">
        <v>572</v>
      </c>
      <c r="C20" s="9" t="str">
        <f>"81051822027818"</f>
        <v>81051822027818</v>
      </c>
      <c r="D20" s="6">
        <v>42901.801736111112</v>
      </c>
      <c r="E20" s="5" t="s">
        <v>43</v>
      </c>
      <c r="F20" s="5" t="s">
        <v>586</v>
      </c>
      <c r="G20" s="4">
        <v>1</v>
      </c>
      <c r="H20" s="5" t="s">
        <v>44</v>
      </c>
    </row>
    <row r="21" spans="1:8" ht="31.5" x14ac:dyDescent="0.25">
      <c r="A21" s="5">
        <v>20</v>
      </c>
      <c r="B21" s="5" t="s">
        <v>572</v>
      </c>
      <c r="C21" s="9" t="str">
        <f>"81052022027818"</f>
        <v>81052022027818</v>
      </c>
      <c r="D21" s="6">
        <v>42901.797615740739</v>
      </c>
      <c r="E21" s="5" t="s">
        <v>45</v>
      </c>
      <c r="F21" s="5" t="s">
        <v>589</v>
      </c>
      <c r="G21" s="4">
        <v>1</v>
      </c>
      <c r="H21" s="5" t="s">
        <v>46</v>
      </c>
    </row>
    <row r="22" spans="1:8" ht="31.5" x14ac:dyDescent="0.25">
      <c r="A22" s="5">
        <v>21</v>
      </c>
      <c r="B22" s="5" t="s">
        <v>572</v>
      </c>
      <c r="C22" s="9" t="str">
        <f>"81052322027818"</f>
        <v>81052322027818</v>
      </c>
      <c r="D22" s="6">
        <v>42901.799571759257</v>
      </c>
      <c r="E22" s="5" t="s">
        <v>47</v>
      </c>
      <c r="F22" s="5" t="s">
        <v>590</v>
      </c>
      <c r="G22" s="4">
        <v>1</v>
      </c>
      <c r="H22" s="5" t="s">
        <v>48</v>
      </c>
    </row>
    <row r="23" spans="1:8" ht="31.5" x14ac:dyDescent="0.25">
      <c r="A23" s="5">
        <v>22</v>
      </c>
      <c r="B23" s="5" t="s">
        <v>572</v>
      </c>
      <c r="C23" s="9" t="str">
        <f>"81052422027818"</f>
        <v>81052422027818</v>
      </c>
      <c r="D23" s="6">
        <v>42901.798101851855</v>
      </c>
      <c r="E23" s="5" t="s">
        <v>49</v>
      </c>
      <c r="F23" s="5" t="s">
        <v>589</v>
      </c>
      <c r="G23" s="4">
        <v>1</v>
      </c>
      <c r="H23" s="5" t="s">
        <v>50</v>
      </c>
    </row>
    <row r="24" spans="1:8" ht="31.5" x14ac:dyDescent="0.25">
      <c r="A24" s="5">
        <v>23</v>
      </c>
      <c r="B24" s="5" t="s">
        <v>572</v>
      </c>
      <c r="C24" s="9" t="str">
        <f>"81052722027818"</f>
        <v>81052722027818</v>
      </c>
      <c r="D24" s="6">
        <v>42901.799467592595</v>
      </c>
      <c r="E24" s="5" t="s">
        <v>51</v>
      </c>
      <c r="F24" s="5" t="s">
        <v>584</v>
      </c>
      <c r="G24" s="4">
        <v>1</v>
      </c>
      <c r="H24" s="5" t="s">
        <v>52</v>
      </c>
    </row>
    <row r="25" spans="1:8" ht="31.5" x14ac:dyDescent="0.25">
      <c r="A25" s="5">
        <v>24</v>
      </c>
      <c r="B25" s="5" t="s">
        <v>572</v>
      </c>
      <c r="C25" s="9" t="str">
        <f>"81053122027818"</f>
        <v>81053122027818</v>
      </c>
      <c r="D25" s="6">
        <v>42901.799953703703</v>
      </c>
      <c r="E25" s="5" t="s">
        <v>53</v>
      </c>
      <c r="F25" s="5" t="s">
        <v>591</v>
      </c>
      <c r="G25" s="4">
        <v>1</v>
      </c>
      <c r="H25" s="5" t="s">
        <v>54</v>
      </c>
    </row>
    <row r="26" spans="1:8" ht="31.5" x14ac:dyDescent="0.25">
      <c r="A26" s="5">
        <v>25</v>
      </c>
      <c r="B26" s="5" t="s">
        <v>572</v>
      </c>
      <c r="C26" s="9" t="str">
        <f>"81053322027818"</f>
        <v>81053322027818</v>
      </c>
      <c r="D26" s="6">
        <v>42901.802615740744</v>
      </c>
      <c r="E26" s="5" t="s">
        <v>55</v>
      </c>
      <c r="F26" s="5" t="s">
        <v>592</v>
      </c>
      <c r="G26" s="4">
        <v>1</v>
      </c>
      <c r="H26" s="5" t="s">
        <v>56</v>
      </c>
    </row>
    <row r="27" spans="1:8" ht="31.5" x14ac:dyDescent="0.25">
      <c r="A27" s="5">
        <v>26</v>
      </c>
      <c r="B27" s="5" t="s">
        <v>572</v>
      </c>
      <c r="C27" s="9" t="str">
        <f>"81053422027818"</f>
        <v>81053422027818</v>
      </c>
      <c r="D27" s="6">
        <v>42901.798067129632</v>
      </c>
      <c r="E27" s="5" t="s">
        <v>57</v>
      </c>
      <c r="F27" s="5" t="s">
        <v>593</v>
      </c>
      <c r="G27" s="4">
        <v>1</v>
      </c>
      <c r="H27" s="5" t="s">
        <v>58</v>
      </c>
    </row>
    <row r="28" spans="1:8" ht="31.5" x14ac:dyDescent="0.25">
      <c r="A28" s="5">
        <v>27</v>
      </c>
      <c r="B28" s="5" t="s">
        <v>572</v>
      </c>
      <c r="C28" s="9" t="str">
        <f>"81070722027818"</f>
        <v>81070722027818</v>
      </c>
      <c r="D28" s="6">
        <v>42901.794456018521</v>
      </c>
      <c r="E28" s="5" t="s">
        <v>59</v>
      </c>
      <c r="F28" s="5" t="s">
        <v>594</v>
      </c>
      <c r="G28" s="4">
        <v>2</v>
      </c>
      <c r="H28" s="5" t="s">
        <v>60</v>
      </c>
    </row>
    <row r="29" spans="1:8" ht="31.5" x14ac:dyDescent="0.25">
      <c r="A29" s="5">
        <v>28</v>
      </c>
      <c r="B29" s="5" t="s">
        <v>572</v>
      </c>
      <c r="C29" s="9" t="str">
        <f>"81053822027818"</f>
        <v>81053822027818</v>
      </c>
      <c r="D29" s="6">
        <v>42901.791956018518</v>
      </c>
      <c r="E29" s="5" t="s">
        <v>61</v>
      </c>
      <c r="F29" s="5" t="s">
        <v>586</v>
      </c>
      <c r="G29" s="4">
        <v>1</v>
      </c>
      <c r="H29" s="5" t="s">
        <v>62</v>
      </c>
    </row>
    <row r="30" spans="1:8" ht="31.5" x14ac:dyDescent="0.25">
      <c r="A30" s="5">
        <v>29</v>
      </c>
      <c r="B30" s="5" t="s">
        <v>572</v>
      </c>
      <c r="C30" s="9" t="str">
        <f>"81068822027818"</f>
        <v>81068822027818</v>
      </c>
      <c r="D30" s="6">
        <v>42901.781574074077</v>
      </c>
      <c r="E30" s="5" t="s">
        <v>63</v>
      </c>
      <c r="F30" s="5" t="s">
        <v>595</v>
      </c>
      <c r="G30" s="4">
        <v>2</v>
      </c>
      <c r="H30" s="5" t="s">
        <v>64</v>
      </c>
    </row>
    <row r="31" spans="1:8" ht="31.5" x14ac:dyDescent="0.25">
      <c r="A31" s="5">
        <v>30</v>
      </c>
      <c r="B31" s="5" t="s">
        <v>572</v>
      </c>
      <c r="C31" s="9" t="str">
        <f>"18326422304178"</f>
        <v>18326422304178</v>
      </c>
      <c r="D31" s="6">
        <v>42901.785983796297</v>
      </c>
      <c r="E31" s="5" t="s">
        <v>65</v>
      </c>
      <c r="F31" s="5" t="s">
        <v>577</v>
      </c>
      <c r="G31" s="4">
        <v>9</v>
      </c>
      <c r="H31" s="5" t="s">
        <v>66</v>
      </c>
    </row>
    <row r="32" spans="1:8" ht="31.5" x14ac:dyDescent="0.25">
      <c r="A32" s="5">
        <v>31</v>
      </c>
      <c r="B32" s="5" t="s">
        <v>572</v>
      </c>
      <c r="C32" s="9" t="str">
        <f>"81054522027818"</f>
        <v>81054522027818</v>
      </c>
      <c r="D32" s="6">
        <v>42901.798182870371</v>
      </c>
      <c r="E32" s="5" t="s">
        <v>67</v>
      </c>
      <c r="F32" s="5" t="s">
        <v>596</v>
      </c>
      <c r="G32" s="4">
        <v>1</v>
      </c>
      <c r="H32" s="5" t="s">
        <v>68</v>
      </c>
    </row>
    <row r="33" spans="1:8" ht="31.5" x14ac:dyDescent="0.25">
      <c r="A33" s="5">
        <v>32</v>
      </c>
      <c r="B33" s="5" t="s">
        <v>572</v>
      </c>
      <c r="C33" s="9" t="str">
        <f>"81054722027818"</f>
        <v>81054722027818</v>
      </c>
      <c r="D33" s="6">
        <v>42901.798379629632</v>
      </c>
      <c r="E33" s="5" t="s">
        <v>69</v>
      </c>
      <c r="F33" s="5" t="s">
        <v>597</v>
      </c>
      <c r="G33" s="4">
        <v>1</v>
      </c>
      <c r="H33" s="5" t="s">
        <v>70</v>
      </c>
    </row>
    <row r="34" spans="1:8" ht="31.5" x14ac:dyDescent="0.25">
      <c r="A34" s="5">
        <v>33</v>
      </c>
      <c r="B34" s="5" t="s">
        <v>573</v>
      </c>
      <c r="C34" s="9" t="str">
        <f>"200012374240"</f>
        <v>200012374240</v>
      </c>
      <c r="D34" s="6">
        <v>42901.80269675926</v>
      </c>
      <c r="E34" s="5" t="s">
        <v>71</v>
      </c>
      <c r="F34" s="5" t="s">
        <v>575</v>
      </c>
      <c r="G34" s="4">
        <v>1</v>
      </c>
      <c r="H34" s="5" t="s">
        <v>72</v>
      </c>
    </row>
    <row r="35" spans="1:8" ht="31.5" x14ac:dyDescent="0.25">
      <c r="A35" s="5">
        <v>34</v>
      </c>
      <c r="B35" s="5" t="s">
        <v>572</v>
      </c>
      <c r="C35" s="9" t="str">
        <f>"81055622027818"</f>
        <v>81055622027818</v>
      </c>
      <c r="D35" s="6">
        <v>42901.799305555556</v>
      </c>
      <c r="E35" s="5" t="s">
        <v>73</v>
      </c>
      <c r="F35" s="5" t="s">
        <v>598</v>
      </c>
      <c r="G35" s="4">
        <v>1</v>
      </c>
      <c r="H35" s="5" t="s">
        <v>74</v>
      </c>
    </row>
    <row r="36" spans="1:8" ht="31.5" x14ac:dyDescent="0.25">
      <c r="A36" s="3">
        <v>35</v>
      </c>
      <c r="B36" s="5" t="s">
        <v>572</v>
      </c>
      <c r="C36" s="8" t="str">
        <f>"81052622027818"</f>
        <v>81052622027818</v>
      </c>
      <c r="D36" s="7">
        <v>42901.799502314818</v>
      </c>
      <c r="E36" s="3" t="s">
        <v>75</v>
      </c>
      <c r="F36" s="3" t="s">
        <v>599</v>
      </c>
      <c r="G36" s="4">
        <v>1</v>
      </c>
      <c r="H36" s="3" t="s">
        <v>76</v>
      </c>
    </row>
    <row r="37" spans="1:8" ht="31.5" x14ac:dyDescent="0.25">
      <c r="A37" s="5">
        <v>36</v>
      </c>
      <c r="B37" s="5" t="s">
        <v>572</v>
      </c>
      <c r="C37" s="9" t="str">
        <f>"81055322027818"</f>
        <v>81055322027818</v>
      </c>
      <c r="D37" s="6">
        <v>42901.799629629626</v>
      </c>
      <c r="E37" s="5" t="s">
        <v>77</v>
      </c>
      <c r="F37" s="5" t="s">
        <v>590</v>
      </c>
      <c r="G37" s="4">
        <v>1</v>
      </c>
      <c r="H37" s="5" t="s">
        <v>78</v>
      </c>
    </row>
    <row r="38" spans="1:8" ht="31.5" x14ac:dyDescent="0.25">
      <c r="A38" s="3">
        <v>37</v>
      </c>
      <c r="B38" s="5" t="s">
        <v>572</v>
      </c>
      <c r="C38" s="8" t="str">
        <f>"81055522027818"</f>
        <v>81055522027818</v>
      </c>
      <c r="D38" s="7">
        <v>42901.80259259259</v>
      </c>
      <c r="E38" s="3" t="s">
        <v>79</v>
      </c>
      <c r="F38" s="3" t="s">
        <v>597</v>
      </c>
      <c r="G38" s="4">
        <v>1</v>
      </c>
      <c r="H38" s="3" t="s">
        <v>80</v>
      </c>
    </row>
    <row r="39" spans="1:8" ht="31.5" x14ac:dyDescent="0.25">
      <c r="A39" s="3">
        <v>38</v>
      </c>
      <c r="B39" s="5" t="s">
        <v>572</v>
      </c>
      <c r="C39" s="8" t="str">
        <f>"81055422027818"</f>
        <v>81055422027818</v>
      </c>
      <c r="D39" s="7">
        <v>42901.799386574072</v>
      </c>
      <c r="E39" s="3" t="s">
        <v>81</v>
      </c>
      <c r="F39" s="3" t="s">
        <v>600</v>
      </c>
      <c r="G39" s="4">
        <v>1</v>
      </c>
      <c r="H39" s="3" t="s">
        <v>82</v>
      </c>
    </row>
    <row r="40" spans="1:8" ht="31.5" x14ac:dyDescent="0.25">
      <c r="A40" s="3">
        <v>39</v>
      </c>
      <c r="B40" s="5" t="s">
        <v>572</v>
      </c>
      <c r="C40" s="8" t="str">
        <f>"81060022027818"</f>
        <v>81060022027818</v>
      </c>
      <c r="D40" s="7">
        <v>42901.791759259257</v>
      </c>
      <c r="E40" s="3" t="s">
        <v>83</v>
      </c>
      <c r="F40" s="3" t="s">
        <v>601</v>
      </c>
      <c r="G40" s="4">
        <v>1</v>
      </c>
      <c r="H40" s="3" t="s">
        <v>84</v>
      </c>
    </row>
    <row r="41" spans="1:8" ht="31.5" x14ac:dyDescent="0.25">
      <c r="A41" s="5">
        <v>40</v>
      </c>
      <c r="B41" s="5" t="s">
        <v>572</v>
      </c>
      <c r="C41" s="9" t="str">
        <f>"81069722027818"</f>
        <v>81069722027818</v>
      </c>
      <c r="D41" s="6">
        <v>42901.783738425926</v>
      </c>
      <c r="E41" s="5" t="s">
        <v>85</v>
      </c>
      <c r="F41" s="5" t="s">
        <v>602</v>
      </c>
      <c r="G41" s="4">
        <v>2</v>
      </c>
      <c r="H41" s="5" t="s">
        <v>86</v>
      </c>
    </row>
    <row r="42" spans="1:8" ht="31.5" x14ac:dyDescent="0.25">
      <c r="A42" s="5">
        <v>41</v>
      </c>
      <c r="B42" s="5" t="s">
        <v>572</v>
      </c>
      <c r="C42" s="9" t="str">
        <f>"81056122027818"</f>
        <v>81056122027818</v>
      </c>
      <c r="D42" s="6">
        <v>42901.79215277778</v>
      </c>
      <c r="E42" s="5" t="s">
        <v>87</v>
      </c>
      <c r="F42" s="5" t="s">
        <v>603</v>
      </c>
      <c r="G42" s="4">
        <v>1</v>
      </c>
      <c r="H42" s="5" t="s">
        <v>88</v>
      </c>
    </row>
    <row r="43" spans="1:8" ht="31.5" x14ac:dyDescent="0.25">
      <c r="A43" s="5">
        <v>42</v>
      </c>
      <c r="B43" s="5" t="s">
        <v>572</v>
      </c>
      <c r="C43" s="9" t="str">
        <f>"81056322027818"</f>
        <v>81056322027818</v>
      </c>
      <c r="D43" s="6">
        <v>42901.800312500003</v>
      </c>
      <c r="E43" s="5" t="s">
        <v>89</v>
      </c>
      <c r="F43" s="5" t="s">
        <v>581</v>
      </c>
      <c r="G43" s="4">
        <v>1</v>
      </c>
      <c r="H43" s="5" t="s">
        <v>90</v>
      </c>
    </row>
    <row r="44" spans="1:8" ht="31.5" x14ac:dyDescent="0.25">
      <c r="A44" s="5">
        <v>43</v>
      </c>
      <c r="B44" s="5" t="s">
        <v>572</v>
      </c>
      <c r="C44" s="9" t="str">
        <f>"81056622027818"</f>
        <v>81056622027818</v>
      </c>
      <c r="D44" s="6">
        <v>42901.800219907411</v>
      </c>
      <c r="E44" s="5" t="s">
        <v>91</v>
      </c>
      <c r="F44" s="5" t="s">
        <v>604</v>
      </c>
      <c r="G44" s="4">
        <v>1</v>
      </c>
      <c r="H44" s="5" t="s">
        <v>92</v>
      </c>
    </row>
    <row r="45" spans="1:8" ht="31.5" x14ac:dyDescent="0.25">
      <c r="A45" s="5">
        <v>44</v>
      </c>
      <c r="B45" s="5" t="s">
        <v>572</v>
      </c>
      <c r="C45" s="9" t="str">
        <f>"81056722027818"</f>
        <v>81056722027818</v>
      </c>
      <c r="D45" s="6">
        <v>42901.802499999998</v>
      </c>
      <c r="E45" s="5" t="s">
        <v>93</v>
      </c>
      <c r="F45" s="5" t="s">
        <v>605</v>
      </c>
      <c r="G45" s="4">
        <v>1</v>
      </c>
      <c r="H45" s="5" t="s">
        <v>94</v>
      </c>
    </row>
    <row r="46" spans="1:8" ht="31.5" x14ac:dyDescent="0.25">
      <c r="A46" s="5">
        <v>45</v>
      </c>
      <c r="B46" s="5" t="s">
        <v>572</v>
      </c>
      <c r="C46" s="9" t="str">
        <f>"81056822027818"</f>
        <v>81056822027818</v>
      </c>
      <c r="D46" s="6">
        <v>42901.799791666665</v>
      </c>
      <c r="E46" s="5" t="s">
        <v>95</v>
      </c>
      <c r="F46" s="5" t="s">
        <v>576</v>
      </c>
      <c r="G46" s="4">
        <v>1</v>
      </c>
      <c r="H46" s="5" t="s">
        <v>96</v>
      </c>
    </row>
    <row r="47" spans="1:8" ht="31.5" x14ac:dyDescent="0.25">
      <c r="A47" s="5">
        <v>46</v>
      </c>
      <c r="B47" s="5" t="s">
        <v>572</v>
      </c>
      <c r="C47" s="9" t="str">
        <f>"81057222027818"</f>
        <v>81057222027818</v>
      </c>
      <c r="D47" s="6">
        <v>42901.792175925926</v>
      </c>
      <c r="E47" s="5" t="s">
        <v>97</v>
      </c>
      <c r="F47" s="5" t="s">
        <v>606</v>
      </c>
      <c r="G47" s="4">
        <v>1</v>
      </c>
      <c r="H47" s="5" t="s">
        <v>98</v>
      </c>
    </row>
    <row r="48" spans="1:8" ht="31.5" x14ac:dyDescent="0.25">
      <c r="A48" s="5">
        <v>47</v>
      </c>
      <c r="B48" s="5" t="s">
        <v>572</v>
      </c>
      <c r="C48" s="9" t="str">
        <f>"81057122027818"</f>
        <v>81057122027818</v>
      </c>
      <c r="D48" s="6">
        <v>42901.799710648149</v>
      </c>
      <c r="E48" s="5" t="s">
        <v>99</v>
      </c>
      <c r="F48" s="5" t="s">
        <v>607</v>
      </c>
      <c r="G48" s="4">
        <v>1</v>
      </c>
      <c r="H48" s="5" t="s">
        <v>100</v>
      </c>
    </row>
    <row r="49" spans="1:8" ht="31.5" x14ac:dyDescent="0.25">
      <c r="A49" s="5">
        <v>48</v>
      </c>
      <c r="B49" s="5" t="s">
        <v>572</v>
      </c>
      <c r="C49" s="9" t="str">
        <f>"81057822027818"</f>
        <v>81057822027818</v>
      </c>
      <c r="D49" s="6">
        <v>42901.792291666665</v>
      </c>
      <c r="E49" s="5" t="s">
        <v>101</v>
      </c>
      <c r="F49" s="5" t="s">
        <v>608</v>
      </c>
      <c r="G49" s="4">
        <v>1</v>
      </c>
      <c r="H49" s="5" t="s">
        <v>102</v>
      </c>
    </row>
    <row r="50" spans="1:8" ht="31.5" x14ac:dyDescent="0.25">
      <c r="A50" s="5">
        <v>49</v>
      </c>
      <c r="B50" s="5" t="s">
        <v>572</v>
      </c>
      <c r="C50" s="9" t="str">
        <f>"81057922027818"</f>
        <v>81057922027818</v>
      </c>
      <c r="D50" s="6">
        <v>42901.792256944442</v>
      </c>
      <c r="E50" s="5" t="s">
        <v>103</v>
      </c>
      <c r="F50" s="5" t="s">
        <v>584</v>
      </c>
      <c r="G50" s="4">
        <v>1</v>
      </c>
      <c r="H50" s="5" t="s">
        <v>104</v>
      </c>
    </row>
    <row r="51" spans="1:8" ht="31.5" x14ac:dyDescent="0.25">
      <c r="A51" s="5">
        <v>50</v>
      </c>
      <c r="B51" s="5" t="s">
        <v>572</v>
      </c>
      <c r="C51" s="9" t="str">
        <f>"81058122027818"</f>
        <v>81058122027818</v>
      </c>
      <c r="D51" s="6">
        <v>42901.791875000003</v>
      </c>
      <c r="E51" s="5" t="s">
        <v>105</v>
      </c>
      <c r="F51" s="5" t="s">
        <v>590</v>
      </c>
      <c r="G51" s="4">
        <v>1</v>
      </c>
      <c r="H51" s="5" t="s">
        <v>106</v>
      </c>
    </row>
    <row r="52" spans="1:8" ht="31.5" x14ac:dyDescent="0.25">
      <c r="A52" s="5">
        <v>51</v>
      </c>
      <c r="B52" s="5" t="s">
        <v>572</v>
      </c>
      <c r="C52" s="9" t="str">
        <f>"81058222027818"</f>
        <v>81058222027818</v>
      </c>
      <c r="D52" s="6">
        <v>42901.790810185186</v>
      </c>
      <c r="E52" s="5" t="s">
        <v>107</v>
      </c>
      <c r="F52" s="5" t="s">
        <v>595</v>
      </c>
      <c r="G52" s="4">
        <v>1</v>
      </c>
      <c r="H52" s="5" t="s">
        <v>108</v>
      </c>
    </row>
    <row r="53" spans="1:8" ht="31.5" x14ac:dyDescent="0.25">
      <c r="A53" s="5">
        <v>52</v>
      </c>
      <c r="B53" s="5" t="s">
        <v>572</v>
      </c>
      <c r="C53" s="9" t="str">
        <f>"81058322027818"</f>
        <v>81058322027818</v>
      </c>
      <c r="D53" s="6">
        <v>42901.791909722226</v>
      </c>
      <c r="E53" s="5" t="s">
        <v>109</v>
      </c>
      <c r="F53" s="5" t="s">
        <v>584</v>
      </c>
      <c r="G53" s="4">
        <v>1</v>
      </c>
      <c r="H53" s="5" t="s">
        <v>110</v>
      </c>
    </row>
    <row r="54" spans="1:8" ht="31.5" x14ac:dyDescent="0.25">
      <c r="A54" s="5">
        <v>53</v>
      </c>
      <c r="B54" s="5" t="s">
        <v>572</v>
      </c>
      <c r="C54" s="9" t="str">
        <f>"81059122027818"</f>
        <v>81059122027818</v>
      </c>
      <c r="D54" s="6">
        <v>42901.786527777775</v>
      </c>
      <c r="E54" s="5" t="s">
        <v>111</v>
      </c>
      <c r="F54" s="5" t="s">
        <v>609</v>
      </c>
      <c r="G54" s="4">
        <v>1</v>
      </c>
      <c r="H54" s="5" t="s">
        <v>112</v>
      </c>
    </row>
    <row r="55" spans="1:8" ht="31.5" x14ac:dyDescent="0.25">
      <c r="A55" s="3">
        <v>54</v>
      </c>
      <c r="B55" s="5" t="s">
        <v>572</v>
      </c>
      <c r="C55" s="8" t="str">
        <f>"81059422027818"</f>
        <v>81059422027818</v>
      </c>
      <c r="D55" s="7">
        <v>42901.79178240741</v>
      </c>
      <c r="E55" s="3" t="s">
        <v>113</v>
      </c>
      <c r="F55" s="3" t="s">
        <v>610</v>
      </c>
      <c r="G55" s="4">
        <v>1</v>
      </c>
      <c r="H55" s="3" t="s">
        <v>114</v>
      </c>
    </row>
    <row r="56" spans="1:8" ht="31.5" x14ac:dyDescent="0.25">
      <c r="A56" s="3">
        <v>55</v>
      </c>
      <c r="B56" s="5" t="s">
        <v>572</v>
      </c>
      <c r="C56" s="8" t="str">
        <f>"81059922027818"</f>
        <v>81059922027818</v>
      </c>
      <c r="D56" s="7">
        <v>42901.791828703703</v>
      </c>
      <c r="E56" s="3" t="s">
        <v>115</v>
      </c>
      <c r="F56" s="3" t="s">
        <v>591</v>
      </c>
      <c r="G56" s="4">
        <v>1</v>
      </c>
      <c r="H56" s="3" t="s">
        <v>116</v>
      </c>
    </row>
    <row r="57" spans="1:8" ht="31.5" x14ac:dyDescent="0.25">
      <c r="A57" s="3">
        <v>56</v>
      </c>
      <c r="B57" s="5" t="s">
        <v>572</v>
      </c>
      <c r="C57" s="8" t="str">
        <f>"81053922027818"</f>
        <v>81053922027818</v>
      </c>
      <c r="D57" s="7">
        <v>42901.797986111109</v>
      </c>
      <c r="E57" s="3" t="s">
        <v>117</v>
      </c>
      <c r="F57" s="3" t="s">
        <v>611</v>
      </c>
      <c r="G57" s="4">
        <v>1</v>
      </c>
      <c r="H57" s="3" t="s">
        <v>118</v>
      </c>
    </row>
    <row r="58" spans="1:8" ht="31.5" x14ac:dyDescent="0.25">
      <c r="A58" s="3">
        <v>57</v>
      </c>
      <c r="B58" s="5" t="s">
        <v>572</v>
      </c>
      <c r="C58" s="8" t="str">
        <f>"81055122027818"</f>
        <v>81055122027818</v>
      </c>
      <c r="D58" s="7">
        <v>42901.799687500003</v>
      </c>
      <c r="E58" s="3" t="s">
        <v>119</v>
      </c>
      <c r="F58" s="3" t="s">
        <v>591</v>
      </c>
      <c r="G58" s="4">
        <v>1</v>
      </c>
      <c r="H58" s="3" t="s">
        <v>120</v>
      </c>
    </row>
    <row r="59" spans="1:8" ht="31.5" x14ac:dyDescent="0.25">
      <c r="A59" s="5">
        <v>58</v>
      </c>
      <c r="B59" s="5" t="s">
        <v>572</v>
      </c>
      <c r="C59" s="9" t="str">
        <f>"81060422027818"</f>
        <v>81060422027818</v>
      </c>
      <c r="D59" s="6">
        <v>42901.792881944442</v>
      </c>
      <c r="E59" s="5" t="s">
        <v>121</v>
      </c>
      <c r="F59" s="5" t="s">
        <v>612</v>
      </c>
      <c r="G59" s="4">
        <v>1</v>
      </c>
      <c r="H59" s="5" t="s">
        <v>122</v>
      </c>
    </row>
    <row r="60" spans="1:8" ht="31.5" x14ac:dyDescent="0.25">
      <c r="A60" s="5">
        <v>59</v>
      </c>
      <c r="B60" s="5" t="s">
        <v>572</v>
      </c>
      <c r="C60" s="9" t="str">
        <f>"81060522027818"</f>
        <v>81060522027818</v>
      </c>
      <c r="D60" s="6">
        <v>42901.792407407411</v>
      </c>
      <c r="E60" s="5" t="s">
        <v>123</v>
      </c>
      <c r="F60" s="5" t="s">
        <v>596</v>
      </c>
      <c r="G60" s="4">
        <v>1</v>
      </c>
      <c r="H60" s="5" t="s">
        <v>124</v>
      </c>
    </row>
    <row r="61" spans="1:8" ht="31.5" x14ac:dyDescent="0.25">
      <c r="A61" s="5">
        <v>60</v>
      </c>
      <c r="B61" s="5" t="s">
        <v>572</v>
      </c>
      <c r="C61" s="9" t="str">
        <f>"81060622027818"</f>
        <v>81060622027818</v>
      </c>
      <c r="D61" s="6">
        <v>42901.792453703703</v>
      </c>
      <c r="E61" s="5" t="s">
        <v>125</v>
      </c>
      <c r="F61" s="5" t="s">
        <v>613</v>
      </c>
      <c r="G61" s="4">
        <v>1</v>
      </c>
      <c r="H61" s="5" t="s">
        <v>126</v>
      </c>
    </row>
    <row r="62" spans="1:8" ht="31.5" x14ac:dyDescent="0.25">
      <c r="A62" s="3">
        <v>61</v>
      </c>
      <c r="B62" s="5" t="s">
        <v>572</v>
      </c>
      <c r="C62" s="8" t="str">
        <f>"81060722027818"</f>
        <v>81060722027818</v>
      </c>
      <c r="D62" s="7">
        <v>42901.79283564815</v>
      </c>
      <c r="E62" s="3" t="s">
        <v>127</v>
      </c>
      <c r="F62" s="3" t="s">
        <v>614</v>
      </c>
      <c r="G62" s="4">
        <v>1</v>
      </c>
      <c r="H62" s="3" t="s">
        <v>128</v>
      </c>
    </row>
    <row r="63" spans="1:8" ht="31.5" x14ac:dyDescent="0.25">
      <c r="A63" s="3">
        <v>62</v>
      </c>
      <c r="B63" s="5" t="s">
        <v>572</v>
      </c>
      <c r="C63" s="8" t="str">
        <f>"81060822027818"</f>
        <v>81060822027818</v>
      </c>
      <c r="D63" s="7">
        <v>42901.791620370372</v>
      </c>
      <c r="E63" s="3" t="s">
        <v>129</v>
      </c>
      <c r="F63" s="3" t="s">
        <v>581</v>
      </c>
      <c r="G63" s="4">
        <v>1</v>
      </c>
      <c r="H63" s="3" t="s">
        <v>130</v>
      </c>
    </row>
    <row r="64" spans="1:8" ht="31.5" x14ac:dyDescent="0.25">
      <c r="A64" s="5">
        <v>63</v>
      </c>
      <c r="B64" s="5" t="s">
        <v>572</v>
      </c>
      <c r="C64" s="9" t="str">
        <f>"81061022027818"</f>
        <v>81061022027818</v>
      </c>
      <c r="D64" s="6">
        <v>42901.79278935185</v>
      </c>
      <c r="E64" s="5" t="s">
        <v>131</v>
      </c>
      <c r="F64" s="5" t="s">
        <v>584</v>
      </c>
      <c r="G64" s="4">
        <v>1</v>
      </c>
      <c r="H64" s="5" t="s">
        <v>132</v>
      </c>
    </row>
    <row r="65" spans="1:8" ht="31.5" x14ac:dyDescent="0.25">
      <c r="A65" s="5">
        <v>64</v>
      </c>
      <c r="B65" s="5" t="s">
        <v>572</v>
      </c>
      <c r="C65" s="9" t="str">
        <f>"81061122027818"</f>
        <v>81061122027818</v>
      </c>
      <c r="D65" s="6">
        <v>42901.795856481483</v>
      </c>
      <c r="E65" s="5" t="s">
        <v>133</v>
      </c>
      <c r="F65" s="5" t="s">
        <v>584</v>
      </c>
      <c r="G65" s="4">
        <v>1</v>
      </c>
      <c r="H65" s="5" t="s">
        <v>134</v>
      </c>
    </row>
    <row r="66" spans="1:8" ht="31.5" x14ac:dyDescent="0.25">
      <c r="A66" s="5">
        <v>65</v>
      </c>
      <c r="B66" s="5" t="s">
        <v>572</v>
      </c>
      <c r="C66" s="9" t="str">
        <f>"81051122027818"</f>
        <v>81051122027818</v>
      </c>
      <c r="D66" s="6">
        <v>42901.802048611113</v>
      </c>
      <c r="E66" s="5" t="s">
        <v>135</v>
      </c>
      <c r="F66" s="5" t="s">
        <v>615</v>
      </c>
      <c r="G66" s="4">
        <v>1</v>
      </c>
      <c r="H66" s="5" t="s">
        <v>136</v>
      </c>
    </row>
    <row r="67" spans="1:8" ht="31.5" x14ac:dyDescent="0.25">
      <c r="A67" s="3">
        <v>66</v>
      </c>
      <c r="B67" s="5" t="s">
        <v>572</v>
      </c>
      <c r="C67" s="8" t="str">
        <f>"81061922027818"</f>
        <v>81061922027818</v>
      </c>
      <c r="D67" s="7">
        <v>42901.795949074076</v>
      </c>
      <c r="E67" s="3" t="s">
        <v>137</v>
      </c>
      <c r="F67" s="3" t="s">
        <v>616</v>
      </c>
      <c r="G67" s="4">
        <v>1</v>
      </c>
      <c r="H67" s="3" t="s">
        <v>138</v>
      </c>
    </row>
    <row r="68" spans="1:8" ht="31.5" x14ac:dyDescent="0.25">
      <c r="A68" s="3">
        <v>67</v>
      </c>
      <c r="B68" s="5" t="s">
        <v>572</v>
      </c>
      <c r="C68" s="8" t="str">
        <f>"81062322027818"</f>
        <v>81062322027818</v>
      </c>
      <c r="D68" s="7">
        <v>42901.78670138889</v>
      </c>
      <c r="E68" s="3" t="s">
        <v>139</v>
      </c>
      <c r="F68" s="3" t="s">
        <v>590</v>
      </c>
      <c r="G68" s="4">
        <v>1</v>
      </c>
      <c r="H68" s="3" t="s">
        <v>140</v>
      </c>
    </row>
    <row r="69" spans="1:8" ht="31.5" x14ac:dyDescent="0.25">
      <c r="A69" s="3">
        <v>68</v>
      </c>
      <c r="B69" s="5" t="s">
        <v>572</v>
      </c>
      <c r="C69" s="8" t="str">
        <f>"81062422027818"</f>
        <v>81062422027818</v>
      </c>
      <c r="D69" s="7">
        <v>42901.787060185183</v>
      </c>
      <c r="E69" s="3" t="s">
        <v>141</v>
      </c>
      <c r="F69" s="3" t="s">
        <v>576</v>
      </c>
      <c r="G69" s="4">
        <v>1</v>
      </c>
      <c r="H69" s="3" t="s">
        <v>142</v>
      </c>
    </row>
    <row r="70" spans="1:8" ht="31.5" x14ac:dyDescent="0.25">
      <c r="A70" s="3">
        <v>69</v>
      </c>
      <c r="B70" s="5" t="s">
        <v>572</v>
      </c>
      <c r="C70" s="8" t="str">
        <f>"81062522027818"</f>
        <v>81062522027818</v>
      </c>
      <c r="D70" s="7">
        <v>42901.784189814818</v>
      </c>
      <c r="E70" s="3" t="s">
        <v>143</v>
      </c>
      <c r="F70" s="3" t="s">
        <v>581</v>
      </c>
      <c r="G70" s="4">
        <v>1</v>
      </c>
      <c r="H70" s="3" t="s">
        <v>144</v>
      </c>
    </row>
    <row r="71" spans="1:8" ht="31.5" x14ac:dyDescent="0.25">
      <c r="A71" s="5">
        <v>70</v>
      </c>
      <c r="B71" s="5" t="s">
        <v>572</v>
      </c>
      <c r="C71" s="9" t="str">
        <f>"81062622027818"</f>
        <v>81062622027818</v>
      </c>
      <c r="D71" s="6">
        <v>42901.78466435185</v>
      </c>
      <c r="E71" s="5" t="s">
        <v>145</v>
      </c>
      <c r="F71" s="5" t="s">
        <v>601</v>
      </c>
      <c r="G71" s="4">
        <v>1</v>
      </c>
      <c r="H71" s="5" t="s">
        <v>146</v>
      </c>
    </row>
    <row r="72" spans="1:8" ht="31.5" x14ac:dyDescent="0.25">
      <c r="A72" s="3">
        <v>71</v>
      </c>
      <c r="B72" s="5" t="s">
        <v>572</v>
      </c>
      <c r="C72" s="8" t="str">
        <f>"81063322027818"</f>
        <v>81063322027818</v>
      </c>
      <c r="D72" s="7">
        <v>42901.784594907411</v>
      </c>
      <c r="E72" s="3" t="s">
        <v>147</v>
      </c>
      <c r="F72" s="3" t="s">
        <v>610</v>
      </c>
      <c r="G72" s="4">
        <v>1</v>
      </c>
      <c r="H72" s="3" t="s">
        <v>148</v>
      </c>
    </row>
    <row r="73" spans="1:8" ht="31.5" x14ac:dyDescent="0.25">
      <c r="A73" s="3">
        <v>72</v>
      </c>
      <c r="B73" s="5" t="s">
        <v>572</v>
      </c>
      <c r="C73" s="8" t="str">
        <f>"81063522027818"</f>
        <v>81063522027818</v>
      </c>
      <c r="D73" s="7">
        <v>42901.787268518521</v>
      </c>
      <c r="E73" s="3" t="s">
        <v>149</v>
      </c>
      <c r="F73" s="3" t="s">
        <v>589</v>
      </c>
      <c r="G73" s="4">
        <v>1</v>
      </c>
      <c r="H73" s="3" t="s">
        <v>150</v>
      </c>
    </row>
    <row r="74" spans="1:8" ht="31.5" x14ac:dyDescent="0.25">
      <c r="A74" s="5">
        <v>73</v>
      </c>
      <c r="B74" s="5" t="s">
        <v>573</v>
      </c>
      <c r="C74" s="9" t="str">
        <f>"200012376410"</f>
        <v>200012376410</v>
      </c>
      <c r="D74" s="6">
        <v>42901.793078703704</v>
      </c>
      <c r="E74" s="5" t="s">
        <v>151</v>
      </c>
      <c r="F74" s="5" t="s">
        <v>575</v>
      </c>
      <c r="G74" s="4">
        <v>1</v>
      </c>
      <c r="H74" s="5" t="s">
        <v>152</v>
      </c>
    </row>
    <row r="75" spans="1:8" ht="31.5" x14ac:dyDescent="0.25">
      <c r="A75" s="5">
        <v>74</v>
      </c>
      <c r="B75" s="5" t="s">
        <v>572</v>
      </c>
      <c r="C75" s="9" t="str">
        <f>"81063722027818"</f>
        <v>81063722027818</v>
      </c>
      <c r="D75" s="6">
        <v>42901.786990740744</v>
      </c>
      <c r="E75" s="5" t="s">
        <v>153</v>
      </c>
      <c r="F75" s="5" t="s">
        <v>617</v>
      </c>
      <c r="G75" s="4">
        <v>1</v>
      </c>
      <c r="H75" s="5" t="s">
        <v>154</v>
      </c>
    </row>
    <row r="76" spans="1:8" ht="31.5" x14ac:dyDescent="0.25">
      <c r="A76" s="5">
        <v>75</v>
      </c>
      <c r="B76" s="5" t="s">
        <v>572</v>
      </c>
      <c r="C76" s="9" t="str">
        <f>"81058822027818"</f>
        <v>81058822027818</v>
      </c>
      <c r="D76" s="6">
        <v>42901.791990740741</v>
      </c>
      <c r="E76" s="5" t="s">
        <v>155</v>
      </c>
      <c r="F76" s="5" t="s">
        <v>580</v>
      </c>
      <c r="G76" s="4">
        <v>1</v>
      </c>
      <c r="H76" s="5" t="s">
        <v>156</v>
      </c>
    </row>
    <row r="77" spans="1:8" ht="31.5" x14ac:dyDescent="0.25">
      <c r="A77" s="3">
        <v>76</v>
      </c>
      <c r="B77" s="5" t="s">
        <v>572</v>
      </c>
      <c r="C77" s="8" t="str">
        <f>"81063822027818"</f>
        <v>81063822027818</v>
      </c>
      <c r="D77" s="7">
        <v>42901.787233796298</v>
      </c>
      <c r="E77" s="3" t="s">
        <v>157</v>
      </c>
      <c r="F77" s="3" t="s">
        <v>618</v>
      </c>
      <c r="G77" s="4">
        <v>1</v>
      </c>
      <c r="H77" s="3" t="s">
        <v>158</v>
      </c>
    </row>
    <row r="78" spans="1:8" ht="31.5" x14ac:dyDescent="0.25">
      <c r="A78" s="3">
        <v>77</v>
      </c>
      <c r="B78" s="5" t="s">
        <v>572</v>
      </c>
      <c r="C78" s="8" t="str">
        <f>"81063622027818"</f>
        <v>81063622027818</v>
      </c>
      <c r="D78" s="7">
        <v>42901.787349537037</v>
      </c>
      <c r="E78" s="3" t="s">
        <v>159</v>
      </c>
      <c r="F78" s="3" t="s">
        <v>619</v>
      </c>
      <c r="G78" s="4">
        <v>1</v>
      </c>
      <c r="H78" s="3" t="s">
        <v>160</v>
      </c>
    </row>
    <row r="79" spans="1:8" ht="31.5" x14ac:dyDescent="0.25">
      <c r="A79" s="3">
        <v>78</v>
      </c>
      <c r="B79" s="5" t="s">
        <v>572</v>
      </c>
      <c r="C79" s="8" t="str">
        <f>"81064022027818"</f>
        <v>81064022027818</v>
      </c>
      <c r="D79" s="7">
        <v>42901.786574074074</v>
      </c>
      <c r="E79" s="3" t="s">
        <v>161</v>
      </c>
      <c r="F79" s="3" t="s">
        <v>620</v>
      </c>
      <c r="G79" s="4">
        <v>1</v>
      </c>
      <c r="H79" s="3" t="s">
        <v>162</v>
      </c>
    </row>
    <row r="80" spans="1:8" ht="31.5" x14ac:dyDescent="0.25">
      <c r="A80" s="5">
        <v>79</v>
      </c>
      <c r="B80" s="5" t="s">
        <v>572</v>
      </c>
      <c r="C80" s="9" t="str">
        <f>"81064122027818"</f>
        <v>81064122027818</v>
      </c>
      <c r="D80" s="6">
        <v>42901.785243055558</v>
      </c>
      <c r="E80" s="5" t="s">
        <v>163</v>
      </c>
      <c r="F80" s="5" t="s">
        <v>621</v>
      </c>
      <c r="G80" s="4">
        <v>1</v>
      </c>
      <c r="H80" s="5" t="s">
        <v>164</v>
      </c>
    </row>
    <row r="81" spans="1:8" ht="31.5" x14ac:dyDescent="0.25">
      <c r="A81" s="5">
        <v>80</v>
      </c>
      <c r="B81" s="5" t="s">
        <v>572</v>
      </c>
      <c r="C81" s="9" t="str">
        <f>"81064222027818"</f>
        <v>81064222027818</v>
      </c>
      <c r="D81" s="6">
        <v>42901.78434027778</v>
      </c>
      <c r="E81" s="5" t="s">
        <v>165</v>
      </c>
      <c r="F81" s="5" t="s">
        <v>593</v>
      </c>
      <c r="G81" s="4">
        <v>1</v>
      </c>
      <c r="H81" s="5" t="s">
        <v>166</v>
      </c>
    </row>
    <row r="82" spans="1:8" ht="31.5" x14ac:dyDescent="0.25">
      <c r="A82" s="5">
        <v>81</v>
      </c>
      <c r="B82" s="5" t="s">
        <v>572</v>
      </c>
      <c r="C82" s="9" t="str">
        <f>"81064322027818"</f>
        <v>81064322027818</v>
      </c>
      <c r="D82" s="6">
        <v>42901.783032407409</v>
      </c>
      <c r="E82" s="5" t="s">
        <v>167</v>
      </c>
      <c r="F82" s="5" t="s">
        <v>614</v>
      </c>
      <c r="G82" s="4">
        <v>1</v>
      </c>
      <c r="H82" s="5" t="s">
        <v>168</v>
      </c>
    </row>
    <row r="83" spans="1:8" ht="31.5" x14ac:dyDescent="0.25">
      <c r="A83" s="5">
        <v>82</v>
      </c>
      <c r="B83" s="5" t="s">
        <v>572</v>
      </c>
      <c r="C83" s="9" t="str">
        <f>"81064422027818"</f>
        <v>81064422027818</v>
      </c>
      <c r="D83" s="6">
        <v>42901.784467592595</v>
      </c>
      <c r="E83" s="5" t="s">
        <v>169</v>
      </c>
      <c r="F83" s="5" t="s">
        <v>617</v>
      </c>
      <c r="G83" s="4">
        <v>1</v>
      </c>
      <c r="H83" s="5" t="s">
        <v>170</v>
      </c>
    </row>
    <row r="84" spans="1:8" ht="31.5" x14ac:dyDescent="0.25">
      <c r="A84" s="3">
        <v>83</v>
      </c>
      <c r="B84" s="5" t="s">
        <v>572</v>
      </c>
      <c r="C84" s="8" t="str">
        <f>"81064622027818"</f>
        <v>81064622027818</v>
      </c>
      <c r="D84" s="7">
        <v>42901.785196759258</v>
      </c>
      <c r="E84" s="3" t="s">
        <v>171</v>
      </c>
      <c r="F84" s="3" t="s">
        <v>593</v>
      </c>
      <c r="G84" s="4">
        <v>1</v>
      </c>
      <c r="H84" s="3" t="s">
        <v>172</v>
      </c>
    </row>
    <row r="85" spans="1:8" ht="31.5" x14ac:dyDescent="0.25">
      <c r="A85" s="3">
        <v>84</v>
      </c>
      <c r="B85" s="5" t="s">
        <v>572</v>
      </c>
      <c r="C85" s="8" t="str">
        <f>"81064722027818"</f>
        <v>81064722027818</v>
      </c>
      <c r="D85" s="7">
        <v>42901.784548611111</v>
      </c>
      <c r="E85" s="3" t="s">
        <v>173</v>
      </c>
      <c r="F85" s="3" t="s">
        <v>576</v>
      </c>
      <c r="G85" s="4">
        <v>1</v>
      </c>
      <c r="H85" s="3" t="s">
        <v>174</v>
      </c>
    </row>
    <row r="86" spans="1:8" ht="31.5" x14ac:dyDescent="0.25">
      <c r="A86" s="5">
        <v>85</v>
      </c>
      <c r="B86" s="5" t="s">
        <v>572</v>
      </c>
      <c r="C86" s="9" t="str">
        <f>"81064822027818"</f>
        <v>81064822027818</v>
      </c>
      <c r="D86" s="6">
        <v>42901.784571759257</v>
      </c>
      <c r="E86" s="5" t="s">
        <v>175</v>
      </c>
      <c r="F86" s="5" t="s">
        <v>576</v>
      </c>
      <c r="G86" s="4">
        <v>1</v>
      </c>
      <c r="H86" s="5" t="s">
        <v>176</v>
      </c>
    </row>
    <row r="87" spans="1:8" ht="31.5" x14ac:dyDescent="0.25">
      <c r="A87" s="5">
        <v>86</v>
      </c>
      <c r="B87" s="5" t="s">
        <v>572</v>
      </c>
      <c r="C87" s="9" t="str">
        <f>"81064922027818"</f>
        <v>81064922027818</v>
      </c>
      <c r="D87" s="6">
        <v>42901.78702546296</v>
      </c>
      <c r="E87" s="5" t="s">
        <v>177</v>
      </c>
      <c r="F87" s="5" t="s">
        <v>622</v>
      </c>
      <c r="G87" s="4">
        <v>1</v>
      </c>
      <c r="H87" s="5" t="s">
        <v>178</v>
      </c>
    </row>
    <row r="88" spans="1:8" ht="31.5" x14ac:dyDescent="0.25">
      <c r="A88" s="5">
        <v>87</v>
      </c>
      <c r="B88" s="5" t="s">
        <v>572</v>
      </c>
      <c r="C88" s="9" t="str">
        <f>"81065022027818"</f>
        <v>81065022027818</v>
      </c>
      <c r="D88" s="6">
        <v>42901.784305555557</v>
      </c>
      <c r="E88" s="5" t="s">
        <v>179</v>
      </c>
      <c r="F88" s="5" t="s">
        <v>575</v>
      </c>
      <c r="G88" s="4">
        <v>1</v>
      </c>
      <c r="H88" s="5" t="s">
        <v>180</v>
      </c>
    </row>
    <row r="89" spans="1:8" ht="31.5" x14ac:dyDescent="0.25">
      <c r="A89" s="5">
        <v>88</v>
      </c>
      <c r="B89" s="5" t="s">
        <v>572</v>
      </c>
      <c r="C89" s="9" t="str">
        <f>"81065122027818"</f>
        <v>81065122027818</v>
      </c>
      <c r="D89" s="6">
        <v>42901.784201388888</v>
      </c>
      <c r="E89" s="5" t="s">
        <v>181</v>
      </c>
      <c r="F89" s="5" t="s">
        <v>623</v>
      </c>
      <c r="G89" s="4">
        <v>1</v>
      </c>
      <c r="H89" s="5" t="s">
        <v>182</v>
      </c>
    </row>
    <row r="90" spans="1:8" ht="31.5" x14ac:dyDescent="0.25">
      <c r="A90" s="5">
        <v>89</v>
      </c>
      <c r="B90" s="5" t="s">
        <v>572</v>
      </c>
      <c r="C90" s="9" t="str">
        <f>"81065222027818"</f>
        <v>81065222027818</v>
      </c>
      <c r="D90" s="6">
        <v>42901.78429398148</v>
      </c>
      <c r="E90" s="5" t="s">
        <v>183</v>
      </c>
      <c r="F90" s="5" t="s">
        <v>578</v>
      </c>
      <c r="G90" s="4">
        <v>1</v>
      </c>
      <c r="H90" s="5" t="s">
        <v>184</v>
      </c>
    </row>
    <row r="91" spans="1:8" ht="31.5" x14ac:dyDescent="0.25">
      <c r="A91" s="5">
        <v>90</v>
      </c>
      <c r="B91" s="5" t="s">
        <v>572</v>
      </c>
      <c r="C91" s="9" t="str">
        <f>"81065322027818"</f>
        <v>81065322027818</v>
      </c>
      <c r="D91" s="6">
        <v>42901.784247685187</v>
      </c>
      <c r="E91" s="5" t="s">
        <v>185</v>
      </c>
      <c r="F91" s="5" t="s">
        <v>591</v>
      </c>
      <c r="G91" s="4">
        <v>1</v>
      </c>
      <c r="H91" s="5" t="s">
        <v>186</v>
      </c>
    </row>
    <row r="92" spans="1:8" ht="31.5" x14ac:dyDescent="0.25">
      <c r="A92" s="3">
        <v>91</v>
      </c>
      <c r="B92" s="5" t="s">
        <v>572</v>
      </c>
      <c r="C92" s="8" t="str">
        <f>"81053022027818"</f>
        <v>81053022027818</v>
      </c>
      <c r="D92" s="7">
        <v>42901.797939814816</v>
      </c>
      <c r="E92" s="3" t="s">
        <v>187</v>
      </c>
      <c r="F92" s="3" t="s">
        <v>591</v>
      </c>
      <c r="G92" s="4">
        <v>1</v>
      </c>
      <c r="H92" s="3" t="s">
        <v>188</v>
      </c>
    </row>
    <row r="93" spans="1:8" ht="31.5" x14ac:dyDescent="0.25">
      <c r="A93" s="3">
        <v>92</v>
      </c>
      <c r="B93" s="5" t="s">
        <v>572</v>
      </c>
      <c r="C93" s="8" t="str">
        <f>"81065722027818"</f>
        <v>81065722027818</v>
      </c>
      <c r="D93" s="7">
        <v>42901.785162037035</v>
      </c>
      <c r="E93" s="3" t="s">
        <v>189</v>
      </c>
      <c r="F93" s="3" t="s">
        <v>624</v>
      </c>
      <c r="G93" s="4">
        <v>1</v>
      </c>
      <c r="H93" s="3" t="s">
        <v>190</v>
      </c>
    </row>
    <row r="94" spans="1:8" ht="31.5" x14ac:dyDescent="0.25">
      <c r="A94" s="3">
        <v>93</v>
      </c>
      <c r="B94" s="5" t="s">
        <v>572</v>
      </c>
      <c r="C94" s="8" t="str">
        <f>"81065822027818"</f>
        <v>81065822027818</v>
      </c>
      <c r="D94" s="7">
        <v>42901.784618055557</v>
      </c>
      <c r="E94" s="3" t="s">
        <v>191</v>
      </c>
      <c r="F94" s="3" t="s">
        <v>581</v>
      </c>
      <c r="G94" s="4">
        <v>1</v>
      </c>
      <c r="H94" s="3" t="s">
        <v>192</v>
      </c>
    </row>
    <row r="95" spans="1:8" ht="31.5" x14ac:dyDescent="0.25">
      <c r="A95" s="5">
        <v>94</v>
      </c>
      <c r="B95" s="5" t="s">
        <v>572</v>
      </c>
      <c r="C95" s="9" t="str">
        <f>"81065922027818"</f>
        <v>81065922027818</v>
      </c>
      <c r="D95" s="6">
        <v>42901.784641203703</v>
      </c>
      <c r="E95" s="5" t="s">
        <v>193</v>
      </c>
      <c r="F95" s="5" t="s">
        <v>625</v>
      </c>
      <c r="G95" s="4">
        <v>1</v>
      </c>
      <c r="H95" s="5" t="s">
        <v>194</v>
      </c>
    </row>
    <row r="96" spans="1:8" ht="31.5" x14ac:dyDescent="0.25">
      <c r="A96" s="5">
        <v>95</v>
      </c>
      <c r="B96" s="5" t="s">
        <v>572</v>
      </c>
      <c r="C96" s="9" t="str">
        <f>"81047622027818"</f>
        <v>81047622027818</v>
      </c>
      <c r="D96" s="6">
        <v>42901.800451388888</v>
      </c>
      <c r="E96" s="5" t="s">
        <v>195</v>
      </c>
      <c r="F96" s="5" t="s">
        <v>610</v>
      </c>
      <c r="G96" s="4">
        <v>1</v>
      </c>
      <c r="H96" s="5" t="s">
        <v>196</v>
      </c>
    </row>
    <row r="97" spans="1:8" ht="31.5" x14ac:dyDescent="0.25">
      <c r="A97" s="5">
        <v>96</v>
      </c>
      <c r="B97" s="5" t="s">
        <v>572</v>
      </c>
      <c r="C97" s="9" t="str">
        <f>"81066122027818"</f>
        <v>81066122027818</v>
      </c>
      <c r="D97" s="6">
        <v>42901.787476851852</v>
      </c>
      <c r="E97" s="5" t="s">
        <v>197</v>
      </c>
      <c r="F97" s="5" t="s">
        <v>603</v>
      </c>
      <c r="G97" s="4">
        <v>1</v>
      </c>
      <c r="H97" s="5" t="s">
        <v>198</v>
      </c>
    </row>
    <row r="98" spans="1:8" ht="31.5" x14ac:dyDescent="0.25">
      <c r="A98" s="5">
        <v>97</v>
      </c>
      <c r="B98" s="5" t="s">
        <v>572</v>
      </c>
      <c r="C98" s="9" t="str">
        <f>"81066222027818"</f>
        <v>81066222027818</v>
      </c>
      <c r="D98" s="6">
        <v>42901.787442129629</v>
      </c>
      <c r="E98" s="5" t="s">
        <v>199</v>
      </c>
      <c r="F98" s="5" t="s">
        <v>591</v>
      </c>
      <c r="G98" s="4">
        <v>1</v>
      </c>
      <c r="H98" s="5" t="s">
        <v>200</v>
      </c>
    </row>
    <row r="99" spans="1:8" ht="31.5" x14ac:dyDescent="0.25">
      <c r="A99" s="5">
        <v>98</v>
      </c>
      <c r="B99" s="5" t="s">
        <v>572</v>
      </c>
      <c r="C99" s="9" t="str">
        <f>"81053522027818"</f>
        <v>81053522027818</v>
      </c>
      <c r="D99" s="6">
        <v>42901.797627314816</v>
      </c>
      <c r="E99" s="5" t="s">
        <v>201</v>
      </c>
      <c r="F99" s="5" t="s">
        <v>578</v>
      </c>
      <c r="G99" s="4">
        <v>1</v>
      </c>
      <c r="H99" s="5" t="s">
        <v>202</v>
      </c>
    </row>
    <row r="100" spans="1:8" ht="31.5" x14ac:dyDescent="0.25">
      <c r="A100" s="5">
        <v>99</v>
      </c>
      <c r="B100" s="5" t="s">
        <v>572</v>
      </c>
      <c r="C100" s="9" t="str">
        <f>"81066422027818"</f>
        <v>81066422027818</v>
      </c>
      <c r="D100" s="6">
        <v>42901.784837962965</v>
      </c>
      <c r="E100" s="5" t="s">
        <v>203</v>
      </c>
      <c r="F100" s="5" t="s">
        <v>577</v>
      </c>
      <c r="G100" s="4">
        <v>1</v>
      </c>
      <c r="H100" s="5" t="s">
        <v>204</v>
      </c>
    </row>
    <row r="101" spans="1:8" ht="31.5" x14ac:dyDescent="0.25">
      <c r="A101" s="5">
        <v>100</v>
      </c>
      <c r="B101" s="5" t="s">
        <v>572</v>
      </c>
      <c r="C101" s="9" t="str">
        <f>"81067022027818"</f>
        <v>81067022027818</v>
      </c>
      <c r="D101" s="6">
        <v>42901.785057870373</v>
      </c>
      <c r="E101" s="5" t="s">
        <v>205</v>
      </c>
      <c r="F101" s="5" t="s">
        <v>626</v>
      </c>
      <c r="G101" s="4">
        <v>1</v>
      </c>
      <c r="H101" s="5" t="s">
        <v>206</v>
      </c>
    </row>
    <row r="102" spans="1:8" ht="31.5" x14ac:dyDescent="0.25">
      <c r="A102" s="5">
        <v>101</v>
      </c>
      <c r="B102" s="5" t="s">
        <v>572</v>
      </c>
      <c r="C102" s="9" t="str">
        <f>"81067322027818"</f>
        <v>81067322027818</v>
      </c>
      <c r="D102" s="6">
        <v>42901.784155092595</v>
      </c>
      <c r="E102" s="5" t="s">
        <v>207</v>
      </c>
      <c r="F102" s="5" t="s">
        <v>627</v>
      </c>
      <c r="G102" s="4">
        <v>1</v>
      </c>
      <c r="H102" s="5" t="s">
        <v>208</v>
      </c>
    </row>
    <row r="103" spans="1:8" ht="31.5" x14ac:dyDescent="0.25">
      <c r="A103" s="5">
        <v>102</v>
      </c>
      <c r="B103" s="5" t="s">
        <v>572</v>
      </c>
      <c r="C103" s="9" t="str">
        <f>"81048922027818"</f>
        <v>81048922027818</v>
      </c>
      <c r="D103" s="6">
        <v>42901.800844907404</v>
      </c>
      <c r="E103" s="5" t="s">
        <v>209</v>
      </c>
      <c r="F103" s="5" t="s">
        <v>589</v>
      </c>
      <c r="G103" s="4">
        <v>1</v>
      </c>
      <c r="H103" s="5" t="s">
        <v>210</v>
      </c>
    </row>
    <row r="104" spans="1:8" ht="31.5" x14ac:dyDescent="0.25">
      <c r="A104" s="5">
        <v>103</v>
      </c>
      <c r="B104" s="5" t="s">
        <v>572</v>
      </c>
      <c r="C104" s="9" t="str">
        <f>"81048822027818"</f>
        <v>81048822027818</v>
      </c>
      <c r="D104" s="6">
        <v>42901.800891203704</v>
      </c>
      <c r="E104" s="5" t="s">
        <v>211</v>
      </c>
      <c r="F104" s="5" t="s">
        <v>576</v>
      </c>
      <c r="G104" s="4">
        <v>1</v>
      </c>
      <c r="H104" s="5" t="s">
        <v>212</v>
      </c>
    </row>
    <row r="105" spans="1:8" ht="31.5" x14ac:dyDescent="0.25">
      <c r="A105" s="5">
        <v>104</v>
      </c>
      <c r="B105" s="5" t="s">
        <v>572</v>
      </c>
      <c r="C105" s="9" t="str">
        <f>"81067522027818"</f>
        <v>81067522027818</v>
      </c>
      <c r="D105" s="6">
        <v>42901.78497685185</v>
      </c>
      <c r="E105" s="5" t="s">
        <v>213</v>
      </c>
      <c r="F105" s="5" t="s">
        <v>627</v>
      </c>
      <c r="G105" s="4">
        <v>1</v>
      </c>
      <c r="H105" s="5" t="s">
        <v>214</v>
      </c>
    </row>
    <row r="106" spans="1:8" ht="31.5" x14ac:dyDescent="0.25">
      <c r="A106" s="5">
        <v>105</v>
      </c>
      <c r="B106" s="5" t="s">
        <v>572</v>
      </c>
      <c r="C106" s="9" t="str">
        <f>"81067622027818"</f>
        <v>81067622027818</v>
      </c>
      <c r="D106" s="6">
        <v>42901.786666666667</v>
      </c>
      <c r="E106" s="5" t="s">
        <v>215</v>
      </c>
      <c r="F106" s="5" t="s">
        <v>580</v>
      </c>
      <c r="G106" s="4">
        <v>1</v>
      </c>
      <c r="H106" s="5" t="s">
        <v>216</v>
      </c>
    </row>
    <row r="107" spans="1:8" ht="31.5" x14ac:dyDescent="0.25">
      <c r="A107" s="5">
        <v>106</v>
      </c>
      <c r="B107" s="5" t="s">
        <v>572</v>
      </c>
      <c r="C107" s="9" t="str">
        <f>"81069622027818"</f>
        <v>81069622027818</v>
      </c>
      <c r="D107" s="6">
        <v>42901.783587962964</v>
      </c>
      <c r="E107" s="5" t="s">
        <v>217</v>
      </c>
      <c r="F107" s="5" t="s">
        <v>578</v>
      </c>
      <c r="G107" s="4">
        <v>4</v>
      </c>
      <c r="H107" s="5" t="s">
        <v>218</v>
      </c>
    </row>
    <row r="108" spans="1:8" ht="31.5" x14ac:dyDescent="0.25">
      <c r="A108" s="5">
        <v>107</v>
      </c>
      <c r="B108" s="5" t="s">
        <v>572</v>
      </c>
      <c r="C108" s="9" t="str">
        <f>"81067722027818"</f>
        <v>81067722027818</v>
      </c>
      <c r="D108" s="6">
        <v>42901.784143518518</v>
      </c>
      <c r="E108" s="5" t="s">
        <v>219</v>
      </c>
      <c r="F108" s="5" t="s">
        <v>628</v>
      </c>
      <c r="G108" s="4">
        <v>1</v>
      </c>
      <c r="H108" s="5" t="s">
        <v>220</v>
      </c>
    </row>
    <row r="109" spans="1:8" ht="31.5" x14ac:dyDescent="0.25">
      <c r="A109" s="5">
        <v>108</v>
      </c>
      <c r="B109" s="5" t="s">
        <v>573</v>
      </c>
      <c r="C109" s="9" t="str">
        <f>"200012378630"</f>
        <v>200012378630</v>
      </c>
      <c r="D109" s="6">
        <v>42901.787812499999</v>
      </c>
      <c r="E109" s="5" t="s">
        <v>221</v>
      </c>
      <c r="F109" s="5" t="s">
        <v>575</v>
      </c>
      <c r="G109" s="4">
        <v>1</v>
      </c>
      <c r="H109" s="5" t="s">
        <v>222</v>
      </c>
    </row>
    <row r="110" spans="1:8" ht="31.5" x14ac:dyDescent="0.25">
      <c r="A110" s="3">
        <v>109</v>
      </c>
      <c r="B110" s="5" t="s">
        <v>572</v>
      </c>
      <c r="C110" s="8" t="str">
        <f>"81069522027818"</f>
        <v>81069522027818</v>
      </c>
      <c r="D110" s="7">
        <v>42901.783703703702</v>
      </c>
      <c r="E110" s="3" t="s">
        <v>223</v>
      </c>
      <c r="F110" s="3" t="s">
        <v>584</v>
      </c>
      <c r="G110" s="4">
        <v>3</v>
      </c>
      <c r="H110" s="3" t="s">
        <v>224</v>
      </c>
    </row>
    <row r="111" spans="1:8" ht="31.5" x14ac:dyDescent="0.25">
      <c r="A111" s="5">
        <v>110</v>
      </c>
      <c r="B111" s="5" t="s">
        <v>572</v>
      </c>
      <c r="C111" s="9" t="str">
        <f>"81069822027818"</f>
        <v>81069822027818</v>
      </c>
      <c r="D111" s="6">
        <v>42901.78224537037</v>
      </c>
      <c r="E111" s="5" t="s">
        <v>225</v>
      </c>
      <c r="F111" s="5" t="s">
        <v>626</v>
      </c>
      <c r="G111" s="4">
        <v>2</v>
      </c>
      <c r="H111" s="5" t="s">
        <v>226</v>
      </c>
    </row>
    <row r="112" spans="1:8" ht="31.5" x14ac:dyDescent="0.25">
      <c r="A112" s="5">
        <v>111</v>
      </c>
      <c r="B112" s="5" t="s">
        <v>572</v>
      </c>
      <c r="C112" s="9" t="str">
        <f>"81070022027818"</f>
        <v>81070022027818</v>
      </c>
      <c r="D112" s="6">
        <v>42901.782650462963</v>
      </c>
      <c r="E112" s="5" t="s">
        <v>227</v>
      </c>
      <c r="F112" s="5" t="s">
        <v>584</v>
      </c>
      <c r="G112" s="4">
        <v>2</v>
      </c>
      <c r="H112" s="5" t="s">
        <v>228</v>
      </c>
    </row>
    <row r="113" spans="1:8" ht="31.5" x14ac:dyDescent="0.25">
      <c r="A113" s="5">
        <v>112</v>
      </c>
      <c r="B113" s="5" t="s">
        <v>572</v>
      </c>
      <c r="C113" s="9" t="str">
        <f>"81070122027818"</f>
        <v>81070122027818</v>
      </c>
      <c r="D113" s="6">
        <v>42901.782071759262</v>
      </c>
      <c r="E113" s="5" t="s">
        <v>229</v>
      </c>
      <c r="F113" s="5" t="s">
        <v>629</v>
      </c>
      <c r="G113" s="4">
        <v>2</v>
      </c>
      <c r="H113" s="5" t="s">
        <v>230</v>
      </c>
    </row>
    <row r="114" spans="1:8" ht="31.5" x14ac:dyDescent="0.25">
      <c r="A114" s="5">
        <v>113</v>
      </c>
      <c r="B114" s="5" t="s">
        <v>572</v>
      </c>
      <c r="C114" s="9" t="str">
        <f>"81070222027818"</f>
        <v>81070222027818</v>
      </c>
      <c r="D114" s="6">
        <v>42901.78261574074</v>
      </c>
      <c r="E114" s="5" t="s">
        <v>231</v>
      </c>
      <c r="F114" s="5" t="s">
        <v>586</v>
      </c>
      <c r="G114" s="4">
        <v>2</v>
      </c>
      <c r="H114" s="5" t="s">
        <v>232</v>
      </c>
    </row>
    <row r="115" spans="1:8" ht="31.5" x14ac:dyDescent="0.25">
      <c r="A115" s="5">
        <v>114</v>
      </c>
      <c r="B115" s="5" t="s">
        <v>572</v>
      </c>
      <c r="C115" s="9" t="str">
        <f>"81070322027818"</f>
        <v>81070322027818</v>
      </c>
      <c r="D115" s="6">
        <v>42901.783854166664</v>
      </c>
      <c r="E115" s="5" t="s">
        <v>233</v>
      </c>
      <c r="F115" s="5" t="s">
        <v>610</v>
      </c>
      <c r="G115" s="4">
        <v>4</v>
      </c>
      <c r="H115" s="5" t="s">
        <v>234</v>
      </c>
    </row>
    <row r="116" spans="1:8" ht="31.5" x14ac:dyDescent="0.25">
      <c r="A116" s="5">
        <v>115</v>
      </c>
      <c r="B116" s="5" t="s">
        <v>572</v>
      </c>
      <c r="C116" s="9" t="str">
        <f>"81070422027818"</f>
        <v>81070422027818</v>
      </c>
      <c r="D116" s="6">
        <v>42901.782719907409</v>
      </c>
      <c r="E116" s="5" t="s">
        <v>235</v>
      </c>
      <c r="F116" s="5" t="s">
        <v>620</v>
      </c>
      <c r="G116" s="4">
        <v>2</v>
      </c>
      <c r="H116" s="5" t="s">
        <v>236</v>
      </c>
    </row>
    <row r="117" spans="1:8" ht="31.5" x14ac:dyDescent="0.25">
      <c r="A117" s="5">
        <v>116</v>
      </c>
      <c r="B117" s="5" t="s">
        <v>572</v>
      </c>
      <c r="C117" s="9" t="str">
        <f>"81070522027818"</f>
        <v>81070522027818</v>
      </c>
      <c r="D117" s="6">
        <v>42901.784525462965</v>
      </c>
      <c r="E117" s="5" t="s">
        <v>237</v>
      </c>
      <c r="F117" s="5" t="s">
        <v>589</v>
      </c>
      <c r="G117" s="4">
        <v>1</v>
      </c>
      <c r="H117" s="5" t="s">
        <v>238</v>
      </c>
    </row>
    <row r="118" spans="1:8" ht="31.5" x14ac:dyDescent="0.25">
      <c r="A118" s="5">
        <v>117</v>
      </c>
      <c r="B118" s="5" t="s">
        <v>572</v>
      </c>
      <c r="C118" s="9" t="str">
        <f>"81070622027818"</f>
        <v>81070622027818</v>
      </c>
      <c r="D118" s="6">
        <v>42901.794502314813</v>
      </c>
      <c r="E118" s="5" t="s">
        <v>239</v>
      </c>
      <c r="F118" s="5" t="s">
        <v>581</v>
      </c>
      <c r="G118" s="4">
        <v>2</v>
      </c>
      <c r="H118" s="5" t="s">
        <v>240</v>
      </c>
    </row>
    <row r="119" spans="1:8" ht="31.5" x14ac:dyDescent="0.25">
      <c r="A119" s="5">
        <v>118</v>
      </c>
      <c r="B119" s="5" t="s">
        <v>572</v>
      </c>
      <c r="C119" s="9" t="str">
        <f>"81070822027818"</f>
        <v>81070822027818</v>
      </c>
      <c r="D119" s="6">
        <v>42901.794351851851</v>
      </c>
      <c r="E119" s="5" t="s">
        <v>241</v>
      </c>
      <c r="F119" s="5" t="s">
        <v>615</v>
      </c>
      <c r="G119" s="4">
        <v>5</v>
      </c>
      <c r="H119" s="5" t="s">
        <v>242</v>
      </c>
    </row>
    <row r="120" spans="1:8" ht="31.5" x14ac:dyDescent="0.25">
      <c r="A120" s="5">
        <v>119</v>
      </c>
      <c r="B120" s="5" t="s">
        <v>572</v>
      </c>
      <c r="C120" s="9" t="str">
        <f>"81075022027818"</f>
        <v>81075022027818</v>
      </c>
      <c r="D120" s="6">
        <v>42901.781099537038</v>
      </c>
      <c r="E120" s="5" t="s">
        <v>243</v>
      </c>
      <c r="F120" s="5" t="s">
        <v>581</v>
      </c>
      <c r="G120" s="4">
        <v>2</v>
      </c>
      <c r="H120" s="5" t="s">
        <v>244</v>
      </c>
    </row>
    <row r="121" spans="1:8" ht="31.5" x14ac:dyDescent="0.25">
      <c r="A121" s="3">
        <v>120</v>
      </c>
      <c r="B121" s="5" t="s">
        <v>572</v>
      </c>
      <c r="C121" s="8" t="str">
        <f>"81049322027818"</f>
        <v>81049322027818</v>
      </c>
      <c r="D121" s="7">
        <v>42901.798576388886</v>
      </c>
      <c r="E121" s="3" t="s">
        <v>245</v>
      </c>
      <c r="F121" s="3" t="s">
        <v>630</v>
      </c>
      <c r="G121" s="4">
        <v>1</v>
      </c>
      <c r="H121" s="3" t="s">
        <v>246</v>
      </c>
    </row>
    <row r="122" spans="1:8" ht="31.5" x14ac:dyDescent="0.25">
      <c r="A122" s="5">
        <v>121</v>
      </c>
      <c r="B122" s="5" t="s">
        <v>572</v>
      </c>
      <c r="C122" s="9" t="str">
        <f>"18326622304178"</f>
        <v>18326622304178</v>
      </c>
      <c r="D122" s="6">
        <v>42901.786006944443</v>
      </c>
      <c r="E122" s="5" t="s">
        <v>247</v>
      </c>
      <c r="F122" s="5" t="s">
        <v>617</v>
      </c>
      <c r="G122" s="4">
        <v>10</v>
      </c>
      <c r="H122" s="5" t="s">
        <v>248</v>
      </c>
    </row>
    <row r="123" spans="1:8" ht="31.5" x14ac:dyDescent="0.25">
      <c r="A123" s="5">
        <v>122</v>
      </c>
      <c r="B123" s="5" t="s">
        <v>572</v>
      </c>
      <c r="C123" s="9" t="str">
        <f>"81059722027818"</f>
        <v>81059722027818</v>
      </c>
      <c r="D123" s="6">
        <v>42901.791631944441</v>
      </c>
      <c r="E123" s="5" t="s">
        <v>249</v>
      </c>
      <c r="F123" s="5" t="s">
        <v>578</v>
      </c>
      <c r="G123" s="4">
        <v>1</v>
      </c>
      <c r="H123" s="5" t="s">
        <v>250</v>
      </c>
    </row>
    <row r="124" spans="1:8" ht="31.5" x14ac:dyDescent="0.25">
      <c r="A124" s="5">
        <v>123</v>
      </c>
      <c r="B124" s="5" t="s">
        <v>572</v>
      </c>
      <c r="C124" s="9" t="str">
        <f>"81070922027818"</f>
        <v>81070922027818</v>
      </c>
      <c r="D124" s="6">
        <v>42901.794305555559</v>
      </c>
      <c r="E124" s="5" t="s">
        <v>251</v>
      </c>
      <c r="F124" s="5" t="s">
        <v>586</v>
      </c>
      <c r="G124" s="4">
        <v>2</v>
      </c>
      <c r="H124" s="5" t="s">
        <v>252</v>
      </c>
    </row>
    <row r="125" spans="1:8" ht="31.5" x14ac:dyDescent="0.25">
      <c r="A125" s="5">
        <v>124</v>
      </c>
      <c r="B125" s="5" t="s">
        <v>572</v>
      </c>
      <c r="C125" s="9" t="str">
        <f>"81071222027818"</f>
        <v>81071222027818</v>
      </c>
      <c r="D125" s="6">
        <v>42901.794652777775</v>
      </c>
      <c r="E125" s="5" t="s">
        <v>253</v>
      </c>
      <c r="F125" s="5" t="s">
        <v>579</v>
      </c>
      <c r="G125" s="4">
        <v>3</v>
      </c>
      <c r="H125" s="5" t="s">
        <v>254</v>
      </c>
    </row>
    <row r="126" spans="1:8" ht="31.5" x14ac:dyDescent="0.25">
      <c r="A126" s="5">
        <v>125</v>
      </c>
      <c r="B126" s="5" t="s">
        <v>572</v>
      </c>
      <c r="C126" s="9" t="str">
        <f>"81067422027818"</f>
        <v>81067422027818</v>
      </c>
      <c r="D126" s="6">
        <v>42901.785034722219</v>
      </c>
      <c r="E126" s="5" t="s">
        <v>255</v>
      </c>
      <c r="F126" s="5" t="s">
        <v>615</v>
      </c>
      <c r="G126" s="4">
        <v>1</v>
      </c>
      <c r="H126" s="5" t="s">
        <v>256</v>
      </c>
    </row>
    <row r="127" spans="1:8" ht="31.5" x14ac:dyDescent="0.25">
      <c r="A127" s="5">
        <v>126</v>
      </c>
      <c r="B127" s="5" t="s">
        <v>572</v>
      </c>
      <c r="C127" s="9" t="str">
        <f>"81071322027818"</f>
        <v>81071322027818</v>
      </c>
      <c r="D127" s="6">
        <v>42901.794768518521</v>
      </c>
      <c r="E127" s="5" t="s">
        <v>257</v>
      </c>
      <c r="F127" s="5" t="s">
        <v>621</v>
      </c>
      <c r="G127" s="4">
        <v>2</v>
      </c>
      <c r="H127" s="5" t="s">
        <v>258</v>
      </c>
    </row>
    <row r="128" spans="1:8" ht="31.5" x14ac:dyDescent="0.25">
      <c r="A128" s="5">
        <v>127</v>
      </c>
      <c r="B128" s="5" t="s">
        <v>572</v>
      </c>
      <c r="C128" s="9" t="str">
        <f>"81055822027818"</f>
        <v>81055822027818</v>
      </c>
      <c r="D128" s="6">
        <v>42901.80027777778</v>
      </c>
      <c r="E128" s="5" t="s">
        <v>259</v>
      </c>
      <c r="F128" s="5" t="s">
        <v>584</v>
      </c>
      <c r="G128" s="4">
        <v>1</v>
      </c>
      <c r="H128" s="5" t="s">
        <v>260</v>
      </c>
    </row>
    <row r="129" spans="1:8" ht="31.5" x14ac:dyDescent="0.25">
      <c r="A129" s="5">
        <v>128</v>
      </c>
      <c r="B129" s="5" t="s">
        <v>572</v>
      </c>
      <c r="C129" s="9" t="str">
        <f>"81074222027818"</f>
        <v>81074222027818</v>
      </c>
      <c r="D129" s="6">
        <v>42901.794803240744</v>
      </c>
      <c r="E129" s="5" t="s">
        <v>261</v>
      </c>
      <c r="F129" s="5" t="s">
        <v>600</v>
      </c>
      <c r="G129" s="4">
        <v>2</v>
      </c>
      <c r="H129" s="5" t="s">
        <v>262</v>
      </c>
    </row>
    <row r="130" spans="1:8" ht="31.5" x14ac:dyDescent="0.25">
      <c r="A130" s="5">
        <v>129</v>
      </c>
      <c r="B130" s="5" t="s">
        <v>572</v>
      </c>
      <c r="C130" s="9" t="str">
        <f>"81071722027818"</f>
        <v>81071722027818</v>
      </c>
      <c r="D130" s="6">
        <v>42901.793900462966</v>
      </c>
      <c r="E130" s="5" t="s">
        <v>263</v>
      </c>
      <c r="F130" s="5" t="s">
        <v>631</v>
      </c>
      <c r="G130" s="4">
        <v>2</v>
      </c>
      <c r="H130" s="5" t="s">
        <v>264</v>
      </c>
    </row>
    <row r="131" spans="1:8" ht="31.5" x14ac:dyDescent="0.25">
      <c r="A131" s="3">
        <v>130</v>
      </c>
      <c r="B131" s="5" t="s">
        <v>572</v>
      </c>
      <c r="C131" s="8" t="str">
        <f>"81071622027818"</f>
        <v>81071622027818</v>
      </c>
      <c r="D131" s="7">
        <v>42901.79519675926</v>
      </c>
      <c r="E131" s="3" t="s">
        <v>265</v>
      </c>
      <c r="F131" s="3" t="s">
        <v>600</v>
      </c>
      <c r="G131" s="4">
        <v>5</v>
      </c>
      <c r="H131" s="3" t="s">
        <v>266</v>
      </c>
    </row>
    <row r="132" spans="1:8" ht="31.5" x14ac:dyDescent="0.25">
      <c r="A132" s="5">
        <v>131</v>
      </c>
      <c r="B132" s="5" t="s">
        <v>572</v>
      </c>
      <c r="C132" s="9" t="str">
        <f>"81071822027818"</f>
        <v>81071822027818</v>
      </c>
      <c r="D132" s="6">
        <v>42901.795648148145</v>
      </c>
      <c r="E132" s="5" t="s">
        <v>267</v>
      </c>
      <c r="F132" s="5" t="s">
        <v>600</v>
      </c>
      <c r="G132" s="4">
        <v>2</v>
      </c>
      <c r="H132" s="5" t="s">
        <v>268</v>
      </c>
    </row>
    <row r="133" spans="1:8" ht="31.5" x14ac:dyDescent="0.25">
      <c r="A133" s="5">
        <v>132</v>
      </c>
      <c r="B133" s="5" t="s">
        <v>572</v>
      </c>
      <c r="C133" s="9" t="str">
        <f>"81071922027818"</f>
        <v>81071922027818</v>
      </c>
      <c r="D133" s="6">
        <v>42901.792986111112</v>
      </c>
      <c r="E133" s="5" t="s">
        <v>269</v>
      </c>
      <c r="F133" s="5" t="s">
        <v>598</v>
      </c>
      <c r="G133" s="4">
        <v>1</v>
      </c>
      <c r="H133" s="5" t="s">
        <v>270</v>
      </c>
    </row>
    <row r="134" spans="1:8" ht="31.5" x14ac:dyDescent="0.25">
      <c r="A134" s="5">
        <v>133</v>
      </c>
      <c r="B134" s="5" t="s">
        <v>572</v>
      </c>
      <c r="C134" s="9" t="str">
        <f>"81063022027818"</f>
        <v>81063022027818</v>
      </c>
      <c r="D134" s="6">
        <v>42901.784363425926</v>
      </c>
      <c r="E134" s="5" t="s">
        <v>271</v>
      </c>
      <c r="F134" s="5" t="s">
        <v>587</v>
      </c>
      <c r="G134" s="4">
        <v>1</v>
      </c>
      <c r="H134" s="5" t="s">
        <v>272</v>
      </c>
    </row>
    <row r="135" spans="1:8" ht="31.5" x14ac:dyDescent="0.25">
      <c r="A135" s="5">
        <v>134</v>
      </c>
      <c r="B135" s="5" t="s">
        <v>572</v>
      </c>
      <c r="C135" s="9" t="str">
        <f>"81072322027818"</f>
        <v>81072322027818</v>
      </c>
      <c r="D135" s="6">
        <v>42901.795671296299</v>
      </c>
      <c r="E135" s="5" t="s">
        <v>273</v>
      </c>
      <c r="F135" s="5" t="s">
        <v>617</v>
      </c>
      <c r="G135" s="4">
        <v>3</v>
      </c>
      <c r="H135" s="5" t="s">
        <v>274</v>
      </c>
    </row>
    <row r="136" spans="1:8" ht="31.5" x14ac:dyDescent="0.25">
      <c r="A136" s="5">
        <v>135</v>
      </c>
      <c r="B136" s="5" t="s">
        <v>572</v>
      </c>
      <c r="C136" s="9" t="str">
        <f>"81072822027818"</f>
        <v>81072822027818</v>
      </c>
      <c r="D136" s="6">
        <v>42901.789907407408</v>
      </c>
      <c r="E136" s="5" t="s">
        <v>275</v>
      </c>
      <c r="F136" s="5" t="s">
        <v>617</v>
      </c>
      <c r="G136" s="4">
        <v>5</v>
      </c>
      <c r="H136" s="5" t="s">
        <v>276</v>
      </c>
    </row>
    <row r="137" spans="1:8" ht="31.5" x14ac:dyDescent="0.25">
      <c r="A137" s="5">
        <v>136</v>
      </c>
      <c r="B137" s="5" t="s">
        <v>572</v>
      </c>
      <c r="C137" s="9" t="str">
        <f>"81072922027818"</f>
        <v>81072922027818</v>
      </c>
      <c r="D137" s="6">
        <v>42901.789780092593</v>
      </c>
      <c r="E137" s="5" t="s">
        <v>277</v>
      </c>
      <c r="F137" s="5" t="s">
        <v>632</v>
      </c>
      <c r="G137" s="4">
        <v>3</v>
      </c>
      <c r="H137" s="5" t="s">
        <v>278</v>
      </c>
    </row>
    <row r="138" spans="1:8" ht="31.5" x14ac:dyDescent="0.25">
      <c r="A138" s="5">
        <v>137</v>
      </c>
      <c r="B138" s="5" t="s">
        <v>572</v>
      </c>
      <c r="C138" s="9" t="str">
        <f>"81073022027818"</f>
        <v>81073022027818</v>
      </c>
      <c r="D138" s="6">
        <v>42901.790659722225</v>
      </c>
      <c r="E138" s="5" t="s">
        <v>279</v>
      </c>
      <c r="F138" s="5" t="s">
        <v>633</v>
      </c>
      <c r="G138" s="4">
        <v>2</v>
      </c>
      <c r="H138" s="5" t="s">
        <v>280</v>
      </c>
    </row>
    <row r="139" spans="1:8" ht="31.5" x14ac:dyDescent="0.25">
      <c r="A139" s="5">
        <v>138</v>
      </c>
      <c r="B139" s="5" t="s">
        <v>572</v>
      </c>
      <c r="C139" s="9" t="str">
        <f>"81052922027818"</f>
        <v>81052922027818</v>
      </c>
      <c r="D139" s="6">
        <v>42901.799976851849</v>
      </c>
      <c r="E139" s="5" t="s">
        <v>281</v>
      </c>
      <c r="F139" s="5" t="s">
        <v>581</v>
      </c>
      <c r="G139" s="4">
        <v>1</v>
      </c>
      <c r="H139" s="5" t="s">
        <v>282</v>
      </c>
    </row>
    <row r="140" spans="1:8" ht="31.5" x14ac:dyDescent="0.25">
      <c r="A140" s="5">
        <v>139</v>
      </c>
      <c r="B140" s="5" t="s">
        <v>572</v>
      </c>
      <c r="C140" s="9" t="str">
        <f>"81060222027818"</f>
        <v>81060222027818</v>
      </c>
      <c r="D140" s="6">
        <v>42901.79583333333</v>
      </c>
      <c r="E140" s="5" t="s">
        <v>283</v>
      </c>
      <c r="F140" s="5" t="s">
        <v>608</v>
      </c>
      <c r="G140" s="4">
        <v>1</v>
      </c>
      <c r="H140" s="5" t="s">
        <v>284</v>
      </c>
    </row>
    <row r="141" spans="1:8" ht="31.5" x14ac:dyDescent="0.25">
      <c r="A141" s="3">
        <v>140</v>
      </c>
      <c r="B141" s="5" t="s">
        <v>572</v>
      </c>
      <c r="C141" s="8" t="str">
        <f>"18350522304178"</f>
        <v>18350522304178</v>
      </c>
      <c r="D141" s="7">
        <v>42901.803912037038</v>
      </c>
      <c r="E141" s="3" t="s">
        <v>21</v>
      </c>
      <c r="F141" s="3" t="s">
        <v>580</v>
      </c>
      <c r="G141" s="4">
        <v>45</v>
      </c>
      <c r="H141" s="3" t="s">
        <v>285</v>
      </c>
    </row>
    <row r="142" spans="1:8" ht="31.5" x14ac:dyDescent="0.25">
      <c r="A142" s="3">
        <v>141</v>
      </c>
      <c r="B142" s="5" t="s">
        <v>572</v>
      </c>
      <c r="C142" s="8" t="str">
        <f>"81067222027818"</f>
        <v>81067222027818</v>
      </c>
      <c r="D142" s="7">
        <v>42901.786608796298</v>
      </c>
      <c r="E142" s="3" t="s">
        <v>286</v>
      </c>
      <c r="F142" s="3" t="s">
        <v>593</v>
      </c>
      <c r="G142" s="4">
        <v>1</v>
      </c>
      <c r="H142" s="3" t="s">
        <v>287</v>
      </c>
    </row>
    <row r="143" spans="1:8" ht="31.5" x14ac:dyDescent="0.25">
      <c r="A143" s="3">
        <v>142</v>
      </c>
      <c r="B143" s="5" t="s">
        <v>572</v>
      </c>
      <c r="C143" s="8" t="str">
        <f>"81067122027818"</f>
        <v>81067122027818</v>
      </c>
      <c r="D143" s="7">
        <v>42901.787314814814</v>
      </c>
      <c r="E143" s="3" t="s">
        <v>288</v>
      </c>
      <c r="F143" s="3" t="s">
        <v>601</v>
      </c>
      <c r="G143" s="4">
        <v>1</v>
      </c>
      <c r="H143" s="3" t="s">
        <v>289</v>
      </c>
    </row>
    <row r="144" spans="1:8" ht="31.5" x14ac:dyDescent="0.25">
      <c r="A144" s="5">
        <v>143</v>
      </c>
      <c r="B144" s="5" t="s">
        <v>572</v>
      </c>
      <c r="C144" s="9" t="str">
        <f>"81057022027818"</f>
        <v>81057022027818</v>
      </c>
      <c r="D144" s="6">
        <v>42901.798738425925</v>
      </c>
      <c r="E144" s="5" t="s">
        <v>290</v>
      </c>
      <c r="F144" s="5" t="s">
        <v>634</v>
      </c>
      <c r="G144" s="4">
        <v>1</v>
      </c>
      <c r="H144" s="5" t="s">
        <v>291</v>
      </c>
    </row>
    <row r="145" spans="1:8" ht="31.5" x14ac:dyDescent="0.25">
      <c r="A145" s="5">
        <v>144</v>
      </c>
      <c r="B145" s="5" t="s">
        <v>572</v>
      </c>
      <c r="C145" s="9" t="str">
        <f>"81053222027818"</f>
        <v>81053222027818</v>
      </c>
      <c r="D145" s="6">
        <v>42901.799930555557</v>
      </c>
      <c r="E145" s="5" t="s">
        <v>292</v>
      </c>
      <c r="F145" s="5" t="s">
        <v>593</v>
      </c>
      <c r="G145" s="4">
        <v>1</v>
      </c>
      <c r="H145" s="5" t="s">
        <v>293</v>
      </c>
    </row>
    <row r="146" spans="1:8" ht="31.5" x14ac:dyDescent="0.25">
      <c r="A146" s="3">
        <v>145</v>
      </c>
      <c r="B146" s="5" t="s">
        <v>572</v>
      </c>
      <c r="C146" s="8" t="str">
        <f>"81066922027818"</f>
        <v>81066922027818</v>
      </c>
      <c r="D146" s="7">
        <v>42901.784224537034</v>
      </c>
      <c r="E146" s="3" t="s">
        <v>294</v>
      </c>
      <c r="F146" s="3" t="s">
        <v>621</v>
      </c>
      <c r="G146" s="4">
        <v>1</v>
      </c>
      <c r="H146" s="3" t="s">
        <v>295</v>
      </c>
    </row>
    <row r="147" spans="1:8" ht="31.5" x14ac:dyDescent="0.25">
      <c r="A147" s="5">
        <v>146</v>
      </c>
      <c r="B147" s="5" t="s">
        <v>572</v>
      </c>
      <c r="C147" s="9" t="str">
        <f>"81049922027818"</f>
        <v>81049922027818</v>
      </c>
      <c r="D147" s="6">
        <v>42901.800416666665</v>
      </c>
      <c r="E147" s="5" t="s">
        <v>296</v>
      </c>
      <c r="F147" s="5" t="s">
        <v>610</v>
      </c>
      <c r="G147" s="4">
        <v>1</v>
      </c>
      <c r="H147" s="5" t="s">
        <v>297</v>
      </c>
    </row>
    <row r="148" spans="1:8" ht="31.5" x14ac:dyDescent="0.25">
      <c r="A148" s="5">
        <v>147</v>
      </c>
      <c r="B148" s="5" t="s">
        <v>572</v>
      </c>
      <c r="C148" s="9" t="str">
        <f>"81074122027818"</f>
        <v>81074122027818</v>
      </c>
      <c r="D148" s="6">
        <v>42901.794953703706</v>
      </c>
      <c r="E148" s="5" t="s">
        <v>298</v>
      </c>
      <c r="F148" s="5" t="s">
        <v>586</v>
      </c>
      <c r="G148" s="4">
        <v>2</v>
      </c>
      <c r="H148" s="5" t="s">
        <v>299</v>
      </c>
    </row>
    <row r="149" spans="1:8" ht="31.5" x14ac:dyDescent="0.25">
      <c r="A149" s="5">
        <v>148</v>
      </c>
      <c r="B149" s="5" t="s">
        <v>572</v>
      </c>
      <c r="C149" s="9" t="str">
        <f>"81063122027818"</f>
        <v>81063122027818</v>
      </c>
      <c r="D149" s="6">
        <v>42901.784942129627</v>
      </c>
      <c r="E149" s="5" t="s">
        <v>300</v>
      </c>
      <c r="F149" s="5" t="s">
        <v>621</v>
      </c>
      <c r="G149" s="4">
        <v>1</v>
      </c>
      <c r="H149" s="5" t="s">
        <v>301</v>
      </c>
    </row>
    <row r="150" spans="1:8" ht="31.5" x14ac:dyDescent="0.25">
      <c r="A150" s="5">
        <v>149</v>
      </c>
      <c r="B150" s="5" t="s">
        <v>572</v>
      </c>
      <c r="C150" s="9" t="str">
        <f>"81074522027818"</f>
        <v>81074522027818</v>
      </c>
      <c r="D150" s="6">
        <v>42901.79409722222</v>
      </c>
      <c r="E150" s="5" t="s">
        <v>302</v>
      </c>
      <c r="F150" s="5" t="s">
        <v>635</v>
      </c>
      <c r="G150" s="4">
        <v>5</v>
      </c>
      <c r="H150" s="5" t="s">
        <v>303</v>
      </c>
    </row>
    <row r="151" spans="1:8" ht="31.5" x14ac:dyDescent="0.25">
      <c r="A151" s="5">
        <v>150</v>
      </c>
      <c r="B151" s="5" t="s">
        <v>572</v>
      </c>
      <c r="C151" s="9" t="str">
        <f>"81074622027818"</f>
        <v>81074622027818</v>
      </c>
      <c r="D151" s="6">
        <v>42901.781041666669</v>
      </c>
      <c r="E151" s="5" t="s">
        <v>304</v>
      </c>
      <c r="F151" s="5" t="s">
        <v>636</v>
      </c>
      <c r="G151" s="4">
        <v>2</v>
      </c>
      <c r="H151" s="5" t="s">
        <v>305</v>
      </c>
    </row>
    <row r="152" spans="1:8" ht="31.5" x14ac:dyDescent="0.25">
      <c r="A152" s="5">
        <v>151</v>
      </c>
      <c r="B152" s="5" t="s">
        <v>572</v>
      </c>
      <c r="C152" s="9" t="str">
        <f>"81074722027818"</f>
        <v>81074722027818</v>
      </c>
      <c r="D152" s="6">
        <v>42901.781724537039</v>
      </c>
      <c r="E152" s="5" t="s">
        <v>306</v>
      </c>
      <c r="F152" s="5" t="s">
        <v>610</v>
      </c>
      <c r="G152" s="4">
        <v>4</v>
      </c>
      <c r="H152" s="5" t="s">
        <v>307</v>
      </c>
    </row>
    <row r="153" spans="1:8" ht="31.5" x14ac:dyDescent="0.25">
      <c r="A153" s="5">
        <v>152</v>
      </c>
      <c r="B153" s="5" t="s">
        <v>572</v>
      </c>
      <c r="C153" s="9" t="str">
        <f>"81074822027818"</f>
        <v>81074822027818</v>
      </c>
      <c r="D153" s="6">
        <v>42901.780868055554</v>
      </c>
      <c r="E153" s="5" t="s">
        <v>308</v>
      </c>
      <c r="F153" s="5" t="s">
        <v>637</v>
      </c>
      <c r="G153" s="4">
        <v>3</v>
      </c>
      <c r="H153" s="5" t="s">
        <v>309</v>
      </c>
    </row>
    <row r="154" spans="1:8" ht="31.5" x14ac:dyDescent="0.25">
      <c r="A154" s="5">
        <v>153</v>
      </c>
      <c r="B154" s="5" t="s">
        <v>572</v>
      </c>
      <c r="C154" s="9" t="str">
        <f>"81074922027818"</f>
        <v>81074922027818</v>
      </c>
      <c r="D154" s="6">
        <v>42901.780856481484</v>
      </c>
      <c r="E154" s="5" t="s">
        <v>310</v>
      </c>
      <c r="F154" s="5" t="s">
        <v>576</v>
      </c>
      <c r="G154" s="4">
        <v>2</v>
      </c>
      <c r="H154" s="5" t="s">
        <v>311</v>
      </c>
    </row>
    <row r="155" spans="1:8" ht="31.5" x14ac:dyDescent="0.25">
      <c r="A155" s="5">
        <v>154</v>
      </c>
      <c r="B155" s="5" t="s">
        <v>572</v>
      </c>
      <c r="C155" s="9" t="str">
        <f>"81051022027818"</f>
        <v>81051022027818</v>
      </c>
      <c r="D155" s="6">
        <v>42901.802025462966</v>
      </c>
      <c r="E155" s="5" t="s">
        <v>312</v>
      </c>
      <c r="F155" s="5" t="s">
        <v>579</v>
      </c>
      <c r="G155" s="4">
        <v>1</v>
      </c>
      <c r="H155" s="5" t="s">
        <v>313</v>
      </c>
    </row>
    <row r="156" spans="1:8" ht="31.5" x14ac:dyDescent="0.25">
      <c r="A156" s="3">
        <v>155</v>
      </c>
      <c r="B156" s="5" t="s">
        <v>572</v>
      </c>
      <c r="C156" s="8" t="str">
        <f>"81050922027818"</f>
        <v>81050922027818</v>
      </c>
      <c r="D156" s="7">
        <v>42901.802002314813</v>
      </c>
      <c r="E156" s="3" t="s">
        <v>314</v>
      </c>
      <c r="F156" s="3" t="s">
        <v>638</v>
      </c>
      <c r="G156" s="4">
        <v>1</v>
      </c>
      <c r="H156" s="3" t="s">
        <v>315</v>
      </c>
    </row>
    <row r="157" spans="1:8" ht="31.5" x14ac:dyDescent="0.25">
      <c r="A157" s="5">
        <v>156</v>
      </c>
      <c r="B157" s="5" t="s">
        <v>572</v>
      </c>
      <c r="C157" s="9" t="str">
        <f>"81051622027818"</f>
        <v>81051622027818</v>
      </c>
      <c r="D157" s="6">
        <v>42901.802129629628</v>
      </c>
      <c r="E157" s="5" t="s">
        <v>316</v>
      </c>
      <c r="F157" s="5" t="s">
        <v>593</v>
      </c>
      <c r="G157" s="4">
        <v>1</v>
      </c>
      <c r="H157" s="5" t="s">
        <v>317</v>
      </c>
    </row>
    <row r="158" spans="1:8" ht="31.5" x14ac:dyDescent="0.25">
      <c r="A158" s="5">
        <v>157</v>
      </c>
      <c r="B158" s="5" t="s">
        <v>572</v>
      </c>
      <c r="C158" s="9" t="str">
        <f>"81051722027818"</f>
        <v>81051722027818</v>
      </c>
      <c r="D158" s="6">
        <v>42901.80195601852</v>
      </c>
      <c r="E158" s="5" t="s">
        <v>318</v>
      </c>
      <c r="F158" s="5" t="s">
        <v>577</v>
      </c>
      <c r="G158" s="4">
        <v>1</v>
      </c>
      <c r="H158" s="5" t="s">
        <v>319</v>
      </c>
    </row>
    <row r="159" spans="1:8" ht="31.5" x14ac:dyDescent="0.25">
      <c r="A159" s="5">
        <v>158</v>
      </c>
      <c r="B159" s="5" t="s">
        <v>572</v>
      </c>
      <c r="C159" s="9" t="str">
        <f>"81073922027818"</f>
        <v>81073922027818</v>
      </c>
      <c r="D159" s="6">
        <v>42901.791365740741</v>
      </c>
      <c r="E159" s="5" t="s">
        <v>320</v>
      </c>
      <c r="F159" s="5" t="s">
        <v>627</v>
      </c>
      <c r="G159" s="4">
        <v>2</v>
      </c>
      <c r="H159" s="5" t="s">
        <v>321</v>
      </c>
    </row>
    <row r="160" spans="1:8" ht="31.5" x14ac:dyDescent="0.25">
      <c r="A160" s="3">
        <v>159</v>
      </c>
      <c r="B160" s="5" t="s">
        <v>572</v>
      </c>
      <c r="C160" s="8" t="str">
        <f>"81063222027818"</f>
        <v>81063222027818</v>
      </c>
      <c r="D160" s="7">
        <v>42901.787094907406</v>
      </c>
      <c r="E160" s="3" t="s">
        <v>322</v>
      </c>
      <c r="F160" s="3" t="s">
        <v>576</v>
      </c>
      <c r="G160" s="4">
        <v>1</v>
      </c>
      <c r="H160" s="3" t="s">
        <v>323</v>
      </c>
    </row>
    <row r="161" spans="1:8" ht="31.5" x14ac:dyDescent="0.25">
      <c r="A161" s="5">
        <v>160</v>
      </c>
      <c r="B161" s="5" t="s">
        <v>572</v>
      </c>
      <c r="C161" s="9" t="str">
        <f>"81047322027818"</f>
        <v>81047322027818</v>
      </c>
      <c r="D161" s="6">
        <v>42901.800486111111</v>
      </c>
      <c r="E161" s="5" t="s">
        <v>324</v>
      </c>
      <c r="F161" s="5" t="s">
        <v>591</v>
      </c>
      <c r="G161" s="4">
        <v>1</v>
      </c>
      <c r="H161" s="5" t="s">
        <v>325</v>
      </c>
    </row>
    <row r="162" spans="1:8" ht="31.5" x14ac:dyDescent="0.25">
      <c r="A162" s="5">
        <v>161</v>
      </c>
      <c r="B162" s="5" t="s">
        <v>572</v>
      </c>
      <c r="C162" s="9" t="str">
        <f>"81058722027818"</f>
        <v>81058722027818</v>
      </c>
      <c r="D162" s="6">
        <v>42901.791932870372</v>
      </c>
      <c r="E162" s="5" t="s">
        <v>326</v>
      </c>
      <c r="F162" s="5" t="s">
        <v>584</v>
      </c>
      <c r="G162" s="4">
        <v>1</v>
      </c>
      <c r="H162" s="5" t="s">
        <v>327</v>
      </c>
    </row>
    <row r="163" spans="1:8" ht="31.5" x14ac:dyDescent="0.25">
      <c r="A163" s="5">
        <v>162</v>
      </c>
      <c r="B163" s="5" t="s">
        <v>572</v>
      </c>
      <c r="C163" s="9" t="str">
        <f>"81071522027818"</f>
        <v>81071522027818</v>
      </c>
      <c r="D163" s="6">
        <v>42901.795439814814</v>
      </c>
      <c r="E163" s="5" t="s">
        <v>328</v>
      </c>
      <c r="F163" s="5" t="s">
        <v>583</v>
      </c>
      <c r="G163" s="4">
        <v>2</v>
      </c>
      <c r="H163" s="5" t="s">
        <v>329</v>
      </c>
    </row>
    <row r="164" spans="1:8" ht="31.5" x14ac:dyDescent="0.25">
      <c r="A164" s="3">
        <v>163</v>
      </c>
      <c r="B164" s="5" t="s">
        <v>572</v>
      </c>
      <c r="C164" s="8" t="str">
        <f>"81071422027818"</f>
        <v>81071422027818</v>
      </c>
      <c r="D164" s="7">
        <v>42901.794907407406</v>
      </c>
      <c r="E164" s="3" t="s">
        <v>330</v>
      </c>
      <c r="F164" s="3" t="s">
        <v>590</v>
      </c>
      <c r="G164" s="4">
        <v>5</v>
      </c>
      <c r="H164" s="3" t="s">
        <v>331</v>
      </c>
    </row>
    <row r="165" spans="1:8" ht="31.5" x14ac:dyDescent="0.25">
      <c r="A165" s="5">
        <v>164</v>
      </c>
      <c r="B165" s="5" t="s">
        <v>572</v>
      </c>
      <c r="C165" s="9" t="str">
        <f>"81051522027818"</f>
        <v>81051522027818</v>
      </c>
      <c r="D165" s="6">
        <v>42901.802141203705</v>
      </c>
      <c r="E165" s="5" t="s">
        <v>332</v>
      </c>
      <c r="F165" s="5" t="s">
        <v>639</v>
      </c>
      <c r="G165" s="4">
        <v>1</v>
      </c>
      <c r="H165" s="5" t="s">
        <v>333</v>
      </c>
    </row>
    <row r="166" spans="1:8" ht="31.5" x14ac:dyDescent="0.25">
      <c r="A166" s="5">
        <v>165</v>
      </c>
      <c r="B166" s="5" t="s">
        <v>572</v>
      </c>
      <c r="C166" s="9" t="str">
        <f>"81049022027818"</f>
        <v>81049022027818</v>
      </c>
      <c r="D166" s="6">
        <v>42901.80091435185</v>
      </c>
      <c r="E166" s="5" t="s">
        <v>334</v>
      </c>
      <c r="F166" s="5" t="s">
        <v>593</v>
      </c>
      <c r="G166" s="4">
        <v>1</v>
      </c>
      <c r="H166" s="5" t="s">
        <v>335</v>
      </c>
    </row>
    <row r="167" spans="1:8" ht="31.5" x14ac:dyDescent="0.25">
      <c r="A167" s="5">
        <v>166</v>
      </c>
      <c r="B167" s="5" t="s">
        <v>572</v>
      </c>
      <c r="C167" s="9" t="str">
        <f>"81056222027818"</f>
        <v>81056222027818</v>
      </c>
      <c r="D167" s="6">
        <v>42901.800393518519</v>
      </c>
      <c r="E167" s="5" t="s">
        <v>336</v>
      </c>
      <c r="F167" s="5" t="s">
        <v>599</v>
      </c>
      <c r="G167" s="4">
        <v>1</v>
      </c>
      <c r="H167" s="5" t="s">
        <v>337</v>
      </c>
    </row>
    <row r="168" spans="1:8" ht="31.5" x14ac:dyDescent="0.25">
      <c r="A168" s="5">
        <v>167</v>
      </c>
      <c r="B168" s="5" t="s">
        <v>572</v>
      </c>
      <c r="C168" s="9" t="str">
        <f>"81073822027818"</f>
        <v>81073822027818</v>
      </c>
      <c r="D168" s="6">
        <v>42901.790752314817</v>
      </c>
      <c r="E168" s="5" t="s">
        <v>338</v>
      </c>
      <c r="F168" s="5" t="s">
        <v>601</v>
      </c>
      <c r="G168" s="4">
        <v>2</v>
      </c>
      <c r="H168" s="5" t="s">
        <v>339</v>
      </c>
    </row>
    <row r="169" spans="1:8" ht="31.5" x14ac:dyDescent="0.25">
      <c r="A169" s="5">
        <v>168</v>
      </c>
      <c r="B169" s="5" t="s">
        <v>572</v>
      </c>
      <c r="C169" s="9" t="str">
        <f>"81073722027818"</f>
        <v>81073722027818</v>
      </c>
      <c r="D169" s="6">
        <v>42901.795405092591</v>
      </c>
      <c r="E169" s="5" t="s">
        <v>340</v>
      </c>
      <c r="F169" s="5" t="s">
        <v>630</v>
      </c>
      <c r="G169" s="4">
        <v>2</v>
      </c>
      <c r="H169" s="5" t="s">
        <v>341</v>
      </c>
    </row>
    <row r="170" spans="1:8" ht="31.5" x14ac:dyDescent="0.25">
      <c r="A170" s="5">
        <v>169</v>
      </c>
      <c r="B170" s="5" t="s">
        <v>572</v>
      </c>
      <c r="C170" s="9" t="str">
        <f>"81073622027818"</f>
        <v>81073622027818</v>
      </c>
      <c r="D170" s="6">
        <v>42901.790717592594</v>
      </c>
      <c r="E170" s="5" t="s">
        <v>342</v>
      </c>
      <c r="F170" s="5" t="s">
        <v>578</v>
      </c>
      <c r="G170" s="4">
        <v>2</v>
      </c>
      <c r="H170" s="5" t="s">
        <v>343</v>
      </c>
    </row>
    <row r="171" spans="1:8" ht="31.5" x14ac:dyDescent="0.25">
      <c r="A171" s="5">
        <v>170</v>
      </c>
      <c r="B171" s="5" t="s">
        <v>572</v>
      </c>
      <c r="C171" s="9" t="str">
        <f>"81048322027818"</f>
        <v>81048322027818</v>
      </c>
      <c r="D171" s="6">
        <v>42901.800752314812</v>
      </c>
      <c r="E171" s="5" t="s">
        <v>344</v>
      </c>
      <c r="F171" s="5" t="s">
        <v>576</v>
      </c>
      <c r="G171" s="4">
        <v>1</v>
      </c>
      <c r="H171" s="5" t="s">
        <v>345</v>
      </c>
    </row>
    <row r="172" spans="1:8" ht="31.5" x14ac:dyDescent="0.25">
      <c r="A172" s="5">
        <v>171</v>
      </c>
      <c r="B172" s="5" t="s">
        <v>572</v>
      </c>
      <c r="C172" s="9" t="str">
        <f>"81056522027818"</f>
        <v>81056522027818</v>
      </c>
      <c r="D172" s="6">
        <v>42901.800358796296</v>
      </c>
      <c r="E172" s="5" t="s">
        <v>346</v>
      </c>
      <c r="F172" s="5" t="s">
        <v>640</v>
      </c>
      <c r="G172" s="4">
        <v>1</v>
      </c>
      <c r="H172" s="5" t="s">
        <v>347</v>
      </c>
    </row>
    <row r="173" spans="1:8" ht="31.5" x14ac:dyDescent="0.25">
      <c r="A173" s="5">
        <v>172</v>
      </c>
      <c r="B173" s="5" t="s">
        <v>572</v>
      </c>
      <c r="C173" s="9" t="str">
        <f>"81056422027818"</f>
        <v>81056422027818</v>
      </c>
      <c r="D173" s="6">
        <v>42901.800347222219</v>
      </c>
      <c r="E173" s="5" t="s">
        <v>348</v>
      </c>
      <c r="F173" s="5" t="s">
        <v>623</v>
      </c>
      <c r="G173" s="4">
        <v>1</v>
      </c>
      <c r="H173" s="5" t="s">
        <v>349</v>
      </c>
    </row>
    <row r="174" spans="1:8" ht="31.5" x14ac:dyDescent="0.25">
      <c r="A174" s="5">
        <v>173</v>
      </c>
      <c r="B174" s="5" t="s">
        <v>572</v>
      </c>
      <c r="C174" s="9" t="str">
        <f>"81050022027818"</f>
        <v>81050022027818</v>
      </c>
      <c r="D174" s="6">
        <v>42901.801886574074</v>
      </c>
      <c r="E174" s="5" t="s">
        <v>350</v>
      </c>
      <c r="F174" s="5" t="s">
        <v>585</v>
      </c>
      <c r="G174" s="4">
        <v>1</v>
      </c>
      <c r="H174" s="5" t="s">
        <v>351</v>
      </c>
    </row>
    <row r="175" spans="1:8" ht="31.5" x14ac:dyDescent="0.25">
      <c r="A175" s="3">
        <v>174</v>
      </c>
      <c r="B175" s="5" t="s">
        <v>572</v>
      </c>
      <c r="C175" s="8" t="str">
        <f>"81058022027818"</f>
        <v>81058022027818</v>
      </c>
      <c r="D175" s="7">
        <v>42901.791851851849</v>
      </c>
      <c r="E175" s="3" t="s">
        <v>352</v>
      </c>
      <c r="F175" s="3" t="s">
        <v>631</v>
      </c>
      <c r="G175" s="4">
        <v>1</v>
      </c>
      <c r="H175" s="3" t="s">
        <v>353</v>
      </c>
    </row>
    <row r="176" spans="1:8" ht="31.5" x14ac:dyDescent="0.25">
      <c r="A176" s="3">
        <v>175</v>
      </c>
      <c r="B176" s="5" t="s">
        <v>572</v>
      </c>
      <c r="C176" s="8" t="str">
        <f>"81060322027818"</f>
        <v>81060322027818</v>
      </c>
      <c r="D176" s="7">
        <v>42901.79247685185</v>
      </c>
      <c r="E176" s="3" t="s">
        <v>354</v>
      </c>
      <c r="F176" s="3" t="s">
        <v>641</v>
      </c>
      <c r="G176" s="4">
        <v>1</v>
      </c>
      <c r="H176" s="3" t="s">
        <v>355</v>
      </c>
    </row>
    <row r="177" spans="1:8" ht="31.5" x14ac:dyDescent="0.25">
      <c r="A177" s="5">
        <v>176</v>
      </c>
      <c r="B177" s="5" t="s">
        <v>572</v>
      </c>
      <c r="C177" s="9" t="str">
        <f>"81068922027818"</f>
        <v>81068922027818</v>
      </c>
      <c r="D177" s="6">
        <v>42901.781493055554</v>
      </c>
      <c r="E177" s="5" t="s">
        <v>356</v>
      </c>
      <c r="F177" s="5" t="s">
        <v>603</v>
      </c>
      <c r="G177" s="4">
        <v>2</v>
      </c>
      <c r="H177" s="5" t="s">
        <v>357</v>
      </c>
    </row>
    <row r="178" spans="1:8" ht="31.5" x14ac:dyDescent="0.25">
      <c r="A178" s="5">
        <v>177</v>
      </c>
      <c r="B178" s="5" t="s">
        <v>572</v>
      </c>
      <c r="C178" s="9" t="str">
        <f>"81056922027818"</f>
        <v>81056922027818</v>
      </c>
      <c r="D178" s="6">
        <v>42901.798761574071</v>
      </c>
      <c r="E178" s="5" t="s">
        <v>358</v>
      </c>
      <c r="F178" s="5" t="s">
        <v>584</v>
      </c>
      <c r="G178" s="4">
        <v>1</v>
      </c>
      <c r="H178" s="5" t="s">
        <v>359</v>
      </c>
    </row>
    <row r="179" spans="1:8" ht="31.5" x14ac:dyDescent="0.25">
      <c r="A179" s="3">
        <v>178</v>
      </c>
      <c r="B179" s="5" t="s">
        <v>572</v>
      </c>
      <c r="C179" s="8" t="str">
        <f>"81048222027818"</f>
        <v>81048222027818</v>
      </c>
      <c r="D179" s="7">
        <v>42901.80096064815</v>
      </c>
      <c r="E179" s="3" t="s">
        <v>360</v>
      </c>
      <c r="F179" s="3" t="s">
        <v>593</v>
      </c>
      <c r="G179" s="4">
        <v>1</v>
      </c>
      <c r="H179" s="3" t="s">
        <v>361</v>
      </c>
    </row>
    <row r="180" spans="1:8" ht="31.5" x14ac:dyDescent="0.25">
      <c r="A180" s="5">
        <v>179</v>
      </c>
      <c r="B180" s="5" t="s">
        <v>572</v>
      </c>
      <c r="C180" s="9" t="str">
        <f>"81055722027818"</f>
        <v>81055722027818</v>
      </c>
      <c r="D180" s="6">
        <v>42901.799745370372</v>
      </c>
      <c r="E180" s="5" t="s">
        <v>362</v>
      </c>
      <c r="F180" s="5" t="s">
        <v>627</v>
      </c>
      <c r="G180" s="4">
        <v>1</v>
      </c>
      <c r="H180" s="5" t="s">
        <v>363</v>
      </c>
    </row>
    <row r="181" spans="1:8" ht="31.5" x14ac:dyDescent="0.25">
      <c r="A181" s="5">
        <v>180</v>
      </c>
      <c r="B181" s="5" t="s">
        <v>572</v>
      </c>
      <c r="C181" s="9" t="str">
        <f>"81055022027818"</f>
        <v>81055022027818</v>
      </c>
      <c r="D181" s="6">
        <v>42901.797650462962</v>
      </c>
      <c r="E181" s="5" t="s">
        <v>364</v>
      </c>
      <c r="F181" s="5" t="s">
        <v>629</v>
      </c>
      <c r="G181" s="4">
        <v>1</v>
      </c>
      <c r="H181" s="5" t="s">
        <v>365</v>
      </c>
    </row>
    <row r="182" spans="1:8" ht="31.5" x14ac:dyDescent="0.25">
      <c r="A182" s="5">
        <v>181</v>
      </c>
      <c r="B182" s="5" t="s">
        <v>572</v>
      </c>
      <c r="C182" s="9" t="str">
        <f>"81061522027818"</f>
        <v>81061522027818</v>
      </c>
      <c r="D182" s="6">
        <v>42901.795810185184</v>
      </c>
      <c r="E182" s="5" t="s">
        <v>366</v>
      </c>
      <c r="F182" s="5" t="s">
        <v>610</v>
      </c>
      <c r="G182" s="4">
        <v>1</v>
      </c>
      <c r="H182" s="5" t="s">
        <v>367</v>
      </c>
    </row>
    <row r="183" spans="1:8" ht="31.5" x14ac:dyDescent="0.25">
      <c r="A183" s="5">
        <v>182</v>
      </c>
      <c r="B183" s="5" t="s">
        <v>572</v>
      </c>
      <c r="C183" s="9" t="str">
        <f>"81052522027818"</f>
        <v>81052522027818</v>
      </c>
      <c r="D183" s="6">
        <v>42901.800254629627</v>
      </c>
      <c r="E183" s="5" t="s">
        <v>368</v>
      </c>
      <c r="F183" s="5" t="s">
        <v>581</v>
      </c>
      <c r="G183" s="4">
        <v>1</v>
      </c>
      <c r="H183" s="5" t="s">
        <v>369</v>
      </c>
    </row>
    <row r="184" spans="1:8" ht="31.5" x14ac:dyDescent="0.25">
      <c r="A184" s="5">
        <v>183</v>
      </c>
      <c r="B184" s="5" t="s">
        <v>572</v>
      </c>
      <c r="C184" s="9" t="str">
        <f>"81073122027818"</f>
        <v>81073122027818</v>
      </c>
      <c r="D184" s="6">
        <v>42901.790092592593</v>
      </c>
      <c r="E184" s="5" t="s">
        <v>370</v>
      </c>
      <c r="F184" s="5" t="s">
        <v>593</v>
      </c>
      <c r="G184" s="4">
        <v>2</v>
      </c>
      <c r="H184" s="5" t="s">
        <v>371</v>
      </c>
    </row>
    <row r="185" spans="1:8" ht="31.5" x14ac:dyDescent="0.25">
      <c r="A185" s="5">
        <v>184</v>
      </c>
      <c r="B185" s="5" t="s">
        <v>572</v>
      </c>
      <c r="C185" s="9" t="str">
        <f>"81047522027818"</f>
        <v>81047522027818</v>
      </c>
      <c r="D185" s="6">
        <v>42901.800659722219</v>
      </c>
      <c r="E185" s="5" t="s">
        <v>372</v>
      </c>
      <c r="F185" s="5" t="s">
        <v>642</v>
      </c>
      <c r="G185" s="4">
        <v>1</v>
      </c>
      <c r="H185" s="5" t="s">
        <v>373</v>
      </c>
    </row>
    <row r="186" spans="1:8" ht="31.5" x14ac:dyDescent="0.25">
      <c r="A186" s="5">
        <v>185</v>
      </c>
      <c r="B186" s="5" t="s">
        <v>572</v>
      </c>
      <c r="C186" s="9" t="str">
        <f>"81062922027818"</f>
        <v>81062922027818</v>
      </c>
      <c r="D186" s="6">
        <v>42901.784444444442</v>
      </c>
      <c r="E186" s="5" t="s">
        <v>374</v>
      </c>
      <c r="F186" s="5" t="s">
        <v>601</v>
      </c>
      <c r="G186" s="4">
        <v>1</v>
      </c>
      <c r="H186" s="5" t="s">
        <v>375</v>
      </c>
    </row>
    <row r="187" spans="1:8" ht="31.5" x14ac:dyDescent="0.25">
      <c r="A187" s="5">
        <v>186</v>
      </c>
      <c r="B187" s="5" t="s">
        <v>572</v>
      </c>
      <c r="C187" s="9" t="str">
        <f>"81062822027818"</f>
        <v>81062822027818</v>
      </c>
      <c r="D187" s="6">
        <v>42901.786921296298</v>
      </c>
      <c r="E187" s="5" t="s">
        <v>376</v>
      </c>
      <c r="F187" s="5" t="s">
        <v>615</v>
      </c>
      <c r="G187" s="4">
        <v>1</v>
      </c>
      <c r="H187" s="5" t="s">
        <v>377</v>
      </c>
    </row>
    <row r="188" spans="1:8" ht="31.5" x14ac:dyDescent="0.25">
      <c r="A188" s="5">
        <v>187</v>
      </c>
      <c r="B188" s="5" t="s">
        <v>572</v>
      </c>
      <c r="C188" s="9" t="str">
        <f>"81062722027818"</f>
        <v>81062722027818</v>
      </c>
      <c r="D188" s="6">
        <v>42901.786886574075</v>
      </c>
      <c r="E188" s="5" t="s">
        <v>378</v>
      </c>
      <c r="F188" s="5" t="s">
        <v>584</v>
      </c>
      <c r="G188" s="4">
        <v>1</v>
      </c>
      <c r="H188" s="5" t="s">
        <v>379</v>
      </c>
    </row>
    <row r="189" spans="1:8" ht="31.5" x14ac:dyDescent="0.25">
      <c r="A189" s="3">
        <v>188</v>
      </c>
      <c r="B189" s="5" t="s">
        <v>572</v>
      </c>
      <c r="C189" s="8" t="str">
        <f>"81059322027818"</f>
        <v>81059322027818</v>
      </c>
      <c r="D189" s="7">
        <v>42901.791597222225</v>
      </c>
      <c r="E189" s="3" t="s">
        <v>380</v>
      </c>
      <c r="F189" s="3" t="s">
        <v>643</v>
      </c>
      <c r="G189" s="4">
        <v>1</v>
      </c>
      <c r="H189" s="3" t="s">
        <v>381</v>
      </c>
    </row>
    <row r="190" spans="1:8" ht="31.5" x14ac:dyDescent="0.25">
      <c r="A190" s="5">
        <v>189</v>
      </c>
      <c r="B190" s="5" t="s">
        <v>572</v>
      </c>
      <c r="C190" s="9" t="str">
        <f>"81074422027818"</f>
        <v>81074422027818</v>
      </c>
      <c r="D190" s="6">
        <v>42901.780960648146</v>
      </c>
      <c r="E190" s="5" t="s">
        <v>382</v>
      </c>
      <c r="F190" s="5" t="s">
        <v>621</v>
      </c>
      <c r="G190" s="4">
        <v>4</v>
      </c>
      <c r="H190" s="5" t="s">
        <v>383</v>
      </c>
    </row>
    <row r="191" spans="1:8" ht="31.5" x14ac:dyDescent="0.25">
      <c r="A191" s="3">
        <v>190</v>
      </c>
      <c r="B191" s="5" t="s">
        <v>572</v>
      </c>
      <c r="C191" s="8" t="str">
        <f>"81055222027818"</f>
        <v>81055222027818</v>
      </c>
      <c r="D191" s="7">
        <v>42901.79965277778</v>
      </c>
      <c r="E191" s="3" t="s">
        <v>384</v>
      </c>
      <c r="F191" s="3" t="s">
        <v>593</v>
      </c>
      <c r="G191" s="4">
        <v>1</v>
      </c>
      <c r="H191" s="3" t="s">
        <v>385</v>
      </c>
    </row>
    <row r="192" spans="1:8" ht="31.5" x14ac:dyDescent="0.25">
      <c r="A192" s="3">
        <v>191</v>
      </c>
      <c r="B192" s="5" t="s">
        <v>572</v>
      </c>
      <c r="C192" s="8" t="str">
        <f>"81057322027818"</f>
        <v>81057322027818</v>
      </c>
      <c r="D192" s="7">
        <v>42901.792222222219</v>
      </c>
      <c r="E192" s="3" t="s">
        <v>386</v>
      </c>
      <c r="F192" s="3" t="s">
        <v>584</v>
      </c>
      <c r="G192" s="4">
        <v>1</v>
      </c>
      <c r="H192" s="3" t="s">
        <v>387</v>
      </c>
    </row>
    <row r="193" spans="1:8" ht="31.5" x14ac:dyDescent="0.25">
      <c r="A193" s="5">
        <v>192</v>
      </c>
      <c r="B193" s="5" t="s">
        <v>572</v>
      </c>
      <c r="C193" s="9" t="str">
        <f>"81069022027818"</f>
        <v>81069022027818</v>
      </c>
      <c r="D193" s="6">
        <v>42901.781921296293</v>
      </c>
      <c r="E193" s="5" t="s">
        <v>388</v>
      </c>
      <c r="F193" s="5" t="s">
        <v>589</v>
      </c>
      <c r="G193" s="4">
        <v>2</v>
      </c>
      <c r="H193" s="5" t="s">
        <v>389</v>
      </c>
    </row>
    <row r="194" spans="1:8" ht="31.5" x14ac:dyDescent="0.25">
      <c r="A194" s="5">
        <v>193</v>
      </c>
      <c r="B194" s="5" t="s">
        <v>572</v>
      </c>
      <c r="C194" s="9" t="str">
        <f>"81069422027818"</f>
        <v>81069422027818</v>
      </c>
      <c r="D194" s="6">
        <v>42901.781782407408</v>
      </c>
      <c r="E194" s="5" t="s">
        <v>390</v>
      </c>
      <c r="F194" s="5" t="s">
        <v>642</v>
      </c>
      <c r="G194" s="4">
        <v>2</v>
      </c>
      <c r="H194" s="5" t="s">
        <v>391</v>
      </c>
    </row>
    <row r="195" spans="1:8" ht="31.5" x14ac:dyDescent="0.25">
      <c r="A195" s="5">
        <v>194</v>
      </c>
      <c r="B195" s="5" t="s">
        <v>572</v>
      </c>
      <c r="C195" s="9" t="str">
        <f>"81072222027818"</f>
        <v>81072222027818</v>
      </c>
      <c r="D195" s="6">
        <v>42901.795543981483</v>
      </c>
      <c r="E195" s="5" t="s">
        <v>392</v>
      </c>
      <c r="F195" s="5" t="s">
        <v>630</v>
      </c>
      <c r="G195" s="4">
        <v>4</v>
      </c>
      <c r="H195" s="5" t="s">
        <v>393</v>
      </c>
    </row>
    <row r="196" spans="1:8" ht="31.5" x14ac:dyDescent="0.25">
      <c r="A196" s="5">
        <v>195</v>
      </c>
      <c r="B196" s="5" t="s">
        <v>572</v>
      </c>
      <c r="C196" s="9" t="str">
        <f>"81072122027818"</f>
        <v>81072122027818</v>
      </c>
      <c r="D196" s="6">
        <v>42901.795520833337</v>
      </c>
      <c r="E196" s="5" t="s">
        <v>394</v>
      </c>
      <c r="F196" s="5" t="s">
        <v>576</v>
      </c>
      <c r="G196" s="4">
        <v>2</v>
      </c>
      <c r="H196" s="5" t="s">
        <v>395</v>
      </c>
    </row>
    <row r="197" spans="1:8" ht="31.5" x14ac:dyDescent="0.25">
      <c r="A197" s="3">
        <v>196</v>
      </c>
      <c r="B197" s="5" t="s">
        <v>572</v>
      </c>
      <c r="C197" s="8" t="str">
        <f>"81072022027818"</f>
        <v>81072022027818</v>
      </c>
      <c r="D197" s="7">
        <v>42901.793877314813</v>
      </c>
      <c r="E197" s="3" t="s">
        <v>396</v>
      </c>
      <c r="F197" s="3" t="s">
        <v>644</v>
      </c>
      <c r="G197" s="4">
        <v>3</v>
      </c>
      <c r="H197" s="3" t="s">
        <v>397</v>
      </c>
    </row>
    <row r="198" spans="1:8" ht="31.5" x14ac:dyDescent="0.25">
      <c r="A198" s="3">
        <v>197</v>
      </c>
      <c r="B198" s="5" t="s">
        <v>572</v>
      </c>
      <c r="C198" s="8" t="str">
        <f>"81049222027818"</f>
        <v>81049222027818</v>
      </c>
      <c r="D198" s="7">
        <v>42901.79855324074</v>
      </c>
      <c r="E198" s="3" t="s">
        <v>398</v>
      </c>
      <c r="F198" s="3" t="s">
        <v>645</v>
      </c>
      <c r="G198" s="4">
        <v>1</v>
      </c>
      <c r="H198" s="3" t="s">
        <v>399</v>
      </c>
    </row>
    <row r="199" spans="1:8" ht="31.5" x14ac:dyDescent="0.25">
      <c r="A199" s="3">
        <v>198</v>
      </c>
      <c r="B199" s="5" t="s">
        <v>572</v>
      </c>
      <c r="C199" s="8" t="str">
        <f>"81060922027818"</f>
        <v>81060922027818</v>
      </c>
      <c r="D199" s="7">
        <v>42901.792743055557</v>
      </c>
      <c r="E199" s="3" t="s">
        <v>400</v>
      </c>
      <c r="F199" s="3" t="s">
        <v>593</v>
      </c>
      <c r="G199" s="4">
        <v>1</v>
      </c>
      <c r="H199" s="3" t="s">
        <v>401</v>
      </c>
    </row>
    <row r="200" spans="1:8" ht="31.5" x14ac:dyDescent="0.25">
      <c r="A200" s="3">
        <v>199</v>
      </c>
      <c r="B200" s="5" t="s">
        <v>572</v>
      </c>
      <c r="C200" s="8" t="str">
        <f>"81062122027818"</f>
        <v>81062122027818</v>
      </c>
      <c r="D200" s="7">
        <v>42901.786736111113</v>
      </c>
      <c r="E200" s="3" t="s">
        <v>402</v>
      </c>
      <c r="F200" s="3" t="s">
        <v>615</v>
      </c>
      <c r="G200" s="4">
        <v>1</v>
      </c>
      <c r="H200" s="3" t="s">
        <v>403</v>
      </c>
    </row>
    <row r="201" spans="1:8" ht="31.5" x14ac:dyDescent="0.25">
      <c r="A201" s="3">
        <v>200</v>
      </c>
      <c r="B201" s="5" t="s">
        <v>572</v>
      </c>
      <c r="C201" s="8" t="str">
        <f>"81068022027818"</f>
        <v>81068022027818</v>
      </c>
      <c r="D201" s="7">
        <v>42901.785312499997</v>
      </c>
      <c r="E201" s="3" t="s">
        <v>404</v>
      </c>
      <c r="F201" s="3" t="s">
        <v>630</v>
      </c>
      <c r="G201" s="4">
        <v>1</v>
      </c>
      <c r="H201" s="3" t="s">
        <v>405</v>
      </c>
    </row>
    <row r="202" spans="1:8" ht="31.5" x14ac:dyDescent="0.25">
      <c r="A202" s="3">
        <v>201</v>
      </c>
      <c r="B202" s="5" t="s">
        <v>572</v>
      </c>
      <c r="C202" s="8" t="str">
        <f>"81054022027818"</f>
        <v>81054022027818</v>
      </c>
      <c r="D202" s="7">
        <v>42901.79959490741</v>
      </c>
      <c r="E202" s="3" t="s">
        <v>406</v>
      </c>
      <c r="F202" s="3" t="s">
        <v>626</v>
      </c>
      <c r="G202" s="4">
        <v>1</v>
      </c>
      <c r="H202" s="3" t="s">
        <v>407</v>
      </c>
    </row>
    <row r="203" spans="1:8" ht="31.5" x14ac:dyDescent="0.25">
      <c r="A203" s="3">
        <v>202</v>
      </c>
      <c r="B203" s="5" t="s">
        <v>572</v>
      </c>
      <c r="C203" s="8" t="str">
        <f>"81062022027818"</f>
        <v>81062022027818</v>
      </c>
      <c r="D203" s="7">
        <v>42901.792951388888</v>
      </c>
      <c r="E203" s="3" t="s">
        <v>408</v>
      </c>
      <c r="F203" s="3" t="s">
        <v>599</v>
      </c>
      <c r="G203" s="4">
        <v>1</v>
      </c>
      <c r="H203" s="3" t="s">
        <v>409</v>
      </c>
    </row>
    <row r="204" spans="1:8" ht="31.5" x14ac:dyDescent="0.25">
      <c r="A204" s="3">
        <v>203</v>
      </c>
      <c r="B204" s="5" t="s">
        <v>572</v>
      </c>
      <c r="C204" s="8" t="str">
        <f>"81072522027818"</f>
        <v>81072522027818</v>
      </c>
      <c r="D204" s="7">
        <v>42901.789814814816</v>
      </c>
      <c r="E204" s="3" t="s">
        <v>410</v>
      </c>
      <c r="F204" s="3" t="s">
        <v>578</v>
      </c>
      <c r="G204" s="4">
        <v>3</v>
      </c>
      <c r="H204" s="3" t="s">
        <v>411</v>
      </c>
    </row>
    <row r="205" spans="1:8" ht="31.5" x14ac:dyDescent="0.25">
      <c r="A205" s="3">
        <v>204</v>
      </c>
      <c r="B205" s="5" t="s">
        <v>572</v>
      </c>
      <c r="C205" s="8" t="str">
        <f>"81052122027818"</f>
        <v>81052122027818</v>
      </c>
      <c r="D205" s="7">
        <v>42901.797800925924</v>
      </c>
      <c r="E205" s="3" t="s">
        <v>412</v>
      </c>
      <c r="F205" s="3" t="s">
        <v>593</v>
      </c>
      <c r="G205" s="4">
        <v>1</v>
      </c>
      <c r="H205" s="3" t="s">
        <v>413</v>
      </c>
    </row>
    <row r="206" spans="1:8" ht="31.5" x14ac:dyDescent="0.25">
      <c r="A206" s="3">
        <v>205</v>
      </c>
      <c r="B206" s="5" t="s">
        <v>572</v>
      </c>
      <c r="C206" s="8" t="str">
        <f>"81069122027818"</f>
        <v>81069122027818</v>
      </c>
      <c r="D206" s="7">
        <v>42901.78125</v>
      </c>
      <c r="E206" s="3" t="s">
        <v>414</v>
      </c>
      <c r="F206" s="3" t="s">
        <v>611</v>
      </c>
      <c r="G206" s="4">
        <v>5</v>
      </c>
      <c r="H206" s="3" t="s">
        <v>415</v>
      </c>
    </row>
    <row r="207" spans="1:8" ht="31.5" x14ac:dyDescent="0.25">
      <c r="A207" s="3">
        <v>206</v>
      </c>
      <c r="B207" s="5" t="s">
        <v>572</v>
      </c>
      <c r="C207" s="8" t="str">
        <f>"81054822027818"</f>
        <v>81054822027818</v>
      </c>
      <c r="D207" s="7">
        <v>42901.798344907409</v>
      </c>
      <c r="E207" s="3" t="s">
        <v>416</v>
      </c>
      <c r="F207" s="3" t="s">
        <v>646</v>
      </c>
      <c r="G207" s="4">
        <v>1</v>
      </c>
      <c r="H207" s="3" t="s">
        <v>417</v>
      </c>
    </row>
    <row r="208" spans="1:8" ht="31.5" x14ac:dyDescent="0.25">
      <c r="A208" s="3">
        <v>207</v>
      </c>
      <c r="B208" s="5" t="s">
        <v>572</v>
      </c>
      <c r="C208" s="8" t="str">
        <f>"81073522027818"</f>
        <v>81073522027818</v>
      </c>
      <c r="D208" s="7">
        <v>42901.795069444444</v>
      </c>
      <c r="E208" s="3" t="s">
        <v>418</v>
      </c>
      <c r="F208" s="3" t="s">
        <v>647</v>
      </c>
      <c r="G208" s="4">
        <v>2</v>
      </c>
      <c r="H208" s="3" t="s">
        <v>419</v>
      </c>
    </row>
    <row r="209" spans="1:8" ht="31.5" x14ac:dyDescent="0.25">
      <c r="A209" s="3">
        <v>208</v>
      </c>
      <c r="B209" s="5" t="s">
        <v>572</v>
      </c>
      <c r="C209" s="8" t="str">
        <f>"18350722304178"</f>
        <v>18350722304178</v>
      </c>
      <c r="D209" s="7">
        <v>42901.805092592593</v>
      </c>
      <c r="E209" s="3" t="s">
        <v>420</v>
      </c>
      <c r="F209" s="3" t="s">
        <v>601</v>
      </c>
      <c r="G209" s="4">
        <v>16</v>
      </c>
      <c r="H209" s="3" t="s">
        <v>421</v>
      </c>
    </row>
    <row r="210" spans="1:8" ht="31.5" x14ac:dyDescent="0.25">
      <c r="A210" s="3">
        <v>209</v>
      </c>
      <c r="B210" s="5" t="s">
        <v>572</v>
      </c>
      <c r="C210" s="8" t="str">
        <f>"81073322027818"</f>
        <v>81073322027818</v>
      </c>
      <c r="D210" s="7">
        <v>42901.794004629628</v>
      </c>
      <c r="E210" s="3" t="s">
        <v>422</v>
      </c>
      <c r="F210" s="3" t="s">
        <v>602</v>
      </c>
      <c r="G210" s="4">
        <v>4</v>
      </c>
      <c r="H210" s="3" t="s">
        <v>423</v>
      </c>
    </row>
    <row r="211" spans="1:8" ht="31.5" x14ac:dyDescent="0.25">
      <c r="A211" s="3">
        <v>210</v>
      </c>
      <c r="B211" s="5" t="s">
        <v>572</v>
      </c>
      <c r="C211" s="8" t="str">
        <f>"81073222027818"</f>
        <v>81073222027818</v>
      </c>
      <c r="D211" s="7">
        <v>42901.795902777776</v>
      </c>
      <c r="E211" s="3" t="s">
        <v>424</v>
      </c>
      <c r="F211" s="3" t="s">
        <v>578</v>
      </c>
      <c r="G211" s="4">
        <v>1</v>
      </c>
      <c r="H211" s="3" t="s">
        <v>425</v>
      </c>
    </row>
    <row r="212" spans="1:8" ht="31.5" x14ac:dyDescent="0.25">
      <c r="A212" s="3">
        <v>211</v>
      </c>
      <c r="B212" s="5" t="s">
        <v>572</v>
      </c>
      <c r="C212" s="8" t="str">
        <f>"81051922027818"</f>
        <v>81051922027818</v>
      </c>
      <c r="D212" s="7">
        <v>42901.797789351855</v>
      </c>
      <c r="E212" s="3" t="s">
        <v>426</v>
      </c>
      <c r="F212" s="3" t="s">
        <v>577</v>
      </c>
      <c r="G212" s="4">
        <v>1</v>
      </c>
      <c r="H212" s="3" t="s">
        <v>427</v>
      </c>
    </row>
    <row r="213" spans="1:8" ht="31.5" x14ac:dyDescent="0.25">
      <c r="A213" s="3">
        <v>212</v>
      </c>
      <c r="B213" s="5" t="s">
        <v>572</v>
      </c>
      <c r="C213" s="8" t="str">
        <f>"18350922304178"</f>
        <v>18350922304178</v>
      </c>
      <c r="D213" s="7">
        <v>42901.806481481479</v>
      </c>
      <c r="E213" s="3" t="s">
        <v>428</v>
      </c>
      <c r="F213" s="3" t="s">
        <v>648</v>
      </c>
      <c r="G213" s="4">
        <v>21</v>
      </c>
      <c r="H213" s="3" t="s">
        <v>429</v>
      </c>
    </row>
    <row r="214" spans="1:8" ht="31.5" x14ac:dyDescent="0.25">
      <c r="A214" s="3">
        <v>213</v>
      </c>
      <c r="B214" s="5" t="s">
        <v>572</v>
      </c>
      <c r="C214" s="8" t="str">
        <f>"81067822027818"</f>
        <v>81067822027818</v>
      </c>
      <c r="D214" s="7">
        <v>42901.785405092596</v>
      </c>
      <c r="E214" s="3" t="s">
        <v>430</v>
      </c>
      <c r="F214" s="3" t="s">
        <v>591</v>
      </c>
      <c r="G214" s="4">
        <v>1</v>
      </c>
      <c r="H214" s="3" t="s">
        <v>431</v>
      </c>
    </row>
    <row r="215" spans="1:8" ht="31.5" x14ac:dyDescent="0.25">
      <c r="A215" s="3">
        <v>214</v>
      </c>
      <c r="B215" s="5" t="s">
        <v>572</v>
      </c>
      <c r="C215" s="8" t="str">
        <f>"81047922027818"</f>
        <v>81047922027818</v>
      </c>
      <c r="D215" s="7">
        <v>42901.800092592595</v>
      </c>
      <c r="E215" s="3" t="s">
        <v>432</v>
      </c>
      <c r="F215" s="3" t="s">
        <v>642</v>
      </c>
      <c r="G215" s="4">
        <v>1</v>
      </c>
      <c r="H215" s="3" t="s">
        <v>433</v>
      </c>
    </row>
    <row r="216" spans="1:8" ht="31.5" x14ac:dyDescent="0.25">
      <c r="A216" s="3">
        <v>215</v>
      </c>
      <c r="B216" s="5" t="s">
        <v>572</v>
      </c>
      <c r="C216" s="8" t="str">
        <f>"81054622027818"</f>
        <v>81054622027818</v>
      </c>
      <c r="D216" s="7">
        <v>42901.798437500001</v>
      </c>
      <c r="E216" s="3" t="s">
        <v>434</v>
      </c>
      <c r="F216" s="3" t="s">
        <v>649</v>
      </c>
      <c r="G216" s="4">
        <v>1</v>
      </c>
      <c r="H216" s="3" t="s">
        <v>435</v>
      </c>
    </row>
    <row r="217" spans="1:8" ht="31.5" x14ac:dyDescent="0.25">
      <c r="A217" s="3">
        <v>216</v>
      </c>
      <c r="B217" s="5" t="s">
        <v>572</v>
      </c>
      <c r="C217" s="8" t="str">
        <f>"81064522027818"</f>
        <v>81064522027818</v>
      </c>
      <c r="D217" s="7">
        <v>42901.784502314818</v>
      </c>
      <c r="E217" s="3" t="s">
        <v>436</v>
      </c>
      <c r="F217" s="3" t="s">
        <v>598</v>
      </c>
      <c r="G217" s="4">
        <v>1</v>
      </c>
      <c r="H217" s="3" t="s">
        <v>437</v>
      </c>
    </row>
    <row r="218" spans="1:8" ht="31.5" x14ac:dyDescent="0.25">
      <c r="A218" s="3">
        <v>217</v>
      </c>
      <c r="B218" s="5" t="s">
        <v>572</v>
      </c>
      <c r="C218" s="8" t="str">
        <f>"81050322027818"</f>
        <v>81050322027818</v>
      </c>
      <c r="D218" s="7">
        <v>42901.798020833332</v>
      </c>
      <c r="E218" s="3" t="s">
        <v>438</v>
      </c>
      <c r="F218" s="3" t="s">
        <v>616</v>
      </c>
      <c r="G218" s="4">
        <v>1</v>
      </c>
      <c r="H218" s="3" t="s">
        <v>439</v>
      </c>
    </row>
    <row r="219" spans="1:8" ht="31.5" x14ac:dyDescent="0.25">
      <c r="A219" s="3">
        <v>218</v>
      </c>
      <c r="B219" s="5" t="s">
        <v>572</v>
      </c>
      <c r="C219" s="8" t="str">
        <f>"81047422027818"</f>
        <v>81047422027818</v>
      </c>
      <c r="D219" s="7">
        <v>42901.800625000003</v>
      </c>
      <c r="E219" s="3" t="s">
        <v>440</v>
      </c>
      <c r="F219" s="3" t="s">
        <v>576</v>
      </c>
      <c r="G219" s="4">
        <v>1</v>
      </c>
      <c r="H219" s="3" t="s">
        <v>441</v>
      </c>
    </row>
    <row r="220" spans="1:8" ht="31.5" x14ac:dyDescent="0.25">
      <c r="A220" s="3">
        <v>219</v>
      </c>
      <c r="B220" s="5" t="s">
        <v>572</v>
      </c>
      <c r="C220" s="8" t="str">
        <f>"81069222027818"</f>
        <v>81069222027818</v>
      </c>
      <c r="D220" s="7">
        <v>42901.782118055555</v>
      </c>
      <c r="E220" s="3" t="s">
        <v>442</v>
      </c>
      <c r="F220" s="3" t="s">
        <v>576</v>
      </c>
      <c r="G220" s="4">
        <v>2</v>
      </c>
      <c r="H220" s="3" t="s">
        <v>443</v>
      </c>
    </row>
    <row r="221" spans="1:8" ht="31.5" x14ac:dyDescent="0.25">
      <c r="A221" s="3">
        <v>220</v>
      </c>
      <c r="B221" s="5" t="s">
        <v>572</v>
      </c>
      <c r="C221" s="8" t="str">
        <f>"81060122027818"</f>
        <v>81060122027818</v>
      </c>
      <c r="D221" s="7">
        <v>42901.792511574073</v>
      </c>
      <c r="E221" s="3" t="s">
        <v>444</v>
      </c>
      <c r="F221" s="3" t="s">
        <v>591</v>
      </c>
      <c r="G221" s="4">
        <v>1</v>
      </c>
      <c r="H221" s="3" t="s">
        <v>445</v>
      </c>
    </row>
    <row r="222" spans="1:8" ht="31.5" x14ac:dyDescent="0.25">
      <c r="A222" s="3">
        <v>221</v>
      </c>
      <c r="B222" s="5" t="s">
        <v>572</v>
      </c>
      <c r="C222" s="8" t="str">
        <f>"81074022027818"</f>
        <v>81074022027818</v>
      </c>
      <c r="D222" s="7">
        <v>42901.794224537036</v>
      </c>
      <c r="E222" s="3" t="s">
        <v>446</v>
      </c>
      <c r="F222" s="3" t="s">
        <v>642</v>
      </c>
      <c r="G222" s="4">
        <v>4</v>
      </c>
      <c r="H222" s="3" t="s">
        <v>447</v>
      </c>
    </row>
    <row r="223" spans="1:8" ht="31.5" x14ac:dyDescent="0.25">
      <c r="A223" s="3">
        <v>222</v>
      </c>
      <c r="B223" s="5" t="s">
        <v>572</v>
      </c>
      <c r="C223" s="8" t="str">
        <f>"81049622027818"</f>
        <v>81049622027818</v>
      </c>
      <c r="D223" s="7">
        <v>42901.801863425928</v>
      </c>
      <c r="E223" s="3" t="s">
        <v>448</v>
      </c>
      <c r="F223" s="3" t="s">
        <v>595</v>
      </c>
      <c r="G223" s="4">
        <v>1</v>
      </c>
      <c r="H223" s="3" t="s">
        <v>449</v>
      </c>
    </row>
    <row r="224" spans="1:8" ht="31.5" x14ac:dyDescent="0.25">
      <c r="A224" s="3">
        <v>223</v>
      </c>
      <c r="B224" s="5" t="s">
        <v>572</v>
      </c>
      <c r="C224" s="8" t="str">
        <f>"81049522027818"</f>
        <v>81049522027818</v>
      </c>
      <c r="D224" s="7">
        <v>42901.801030092596</v>
      </c>
      <c r="E224" s="3" t="s">
        <v>211</v>
      </c>
      <c r="F224" s="3" t="s">
        <v>650</v>
      </c>
      <c r="G224" s="4">
        <v>1</v>
      </c>
      <c r="H224" s="3" t="s">
        <v>450</v>
      </c>
    </row>
    <row r="225" spans="1:8" ht="31.5" x14ac:dyDescent="0.25">
      <c r="A225" s="3">
        <v>224</v>
      </c>
      <c r="B225" s="5" t="s">
        <v>572</v>
      </c>
      <c r="C225" s="8" t="str">
        <f>"81049422027818"</f>
        <v>81049422027818</v>
      </c>
      <c r="D225" s="7">
        <v>42901.798668981479</v>
      </c>
      <c r="E225" s="3" t="s">
        <v>451</v>
      </c>
      <c r="F225" s="3" t="s">
        <v>576</v>
      </c>
      <c r="G225" s="4">
        <v>1</v>
      </c>
      <c r="H225" s="3" t="s">
        <v>452</v>
      </c>
    </row>
    <row r="226" spans="1:8" ht="31.5" x14ac:dyDescent="0.25">
      <c r="A226" s="3">
        <v>225</v>
      </c>
      <c r="B226" s="5" t="s">
        <v>572</v>
      </c>
      <c r="C226" s="8" t="str">
        <f>"81055922027818"</f>
        <v>81055922027818</v>
      </c>
      <c r="D226" s="7">
        <v>42901.799756944441</v>
      </c>
      <c r="E226" s="3" t="s">
        <v>453</v>
      </c>
      <c r="F226" s="3" t="s">
        <v>651</v>
      </c>
      <c r="G226" s="4">
        <v>1</v>
      </c>
      <c r="H226" s="3" t="s">
        <v>454</v>
      </c>
    </row>
    <row r="227" spans="1:8" ht="31.5" x14ac:dyDescent="0.25">
      <c r="A227" s="3">
        <v>226</v>
      </c>
      <c r="B227" s="5" t="s">
        <v>572</v>
      </c>
      <c r="C227" s="8" t="str">
        <f>"81049122027818"</f>
        <v>81049122027818</v>
      </c>
      <c r="D227" s="7">
        <v>42901.800775462965</v>
      </c>
      <c r="E227" s="3" t="s">
        <v>455</v>
      </c>
      <c r="F227" s="3" t="s">
        <v>617</v>
      </c>
      <c r="G227" s="4">
        <v>1</v>
      </c>
      <c r="H227" s="3" t="s">
        <v>456</v>
      </c>
    </row>
    <row r="228" spans="1:8" ht="31.5" x14ac:dyDescent="0.25">
      <c r="A228" s="3">
        <v>227</v>
      </c>
      <c r="B228" s="5" t="s">
        <v>572</v>
      </c>
      <c r="C228" s="8" t="str">
        <f>"81065522027818"</f>
        <v>81065522027818</v>
      </c>
      <c r="D228" s="7">
        <v>42901.784259259257</v>
      </c>
      <c r="E228" s="3" t="s">
        <v>457</v>
      </c>
      <c r="F228" s="3" t="s">
        <v>577</v>
      </c>
      <c r="G228" s="4">
        <v>1</v>
      </c>
      <c r="H228" s="3" t="s">
        <v>458</v>
      </c>
    </row>
    <row r="229" spans="1:8" ht="31.5" x14ac:dyDescent="0.25">
      <c r="A229" s="3">
        <v>228</v>
      </c>
      <c r="B229" s="5" t="s">
        <v>572</v>
      </c>
      <c r="C229" s="8" t="str">
        <f>"81053622027818"</f>
        <v>81053622027818</v>
      </c>
      <c r="D229" s="7">
        <v>42901.79792824074</v>
      </c>
      <c r="E229" s="3" t="s">
        <v>459</v>
      </c>
      <c r="F229" s="3" t="s">
        <v>584</v>
      </c>
      <c r="G229" s="4">
        <v>1</v>
      </c>
      <c r="H229" s="3" t="s">
        <v>460</v>
      </c>
    </row>
    <row r="230" spans="1:8" ht="31.5" x14ac:dyDescent="0.25">
      <c r="A230" s="3">
        <v>229</v>
      </c>
      <c r="B230" s="5" t="s">
        <v>572</v>
      </c>
      <c r="C230" s="8" t="str">
        <f>"81057722027818"</f>
        <v>81057722027818</v>
      </c>
      <c r="D230" s="7">
        <v>42901.792245370372</v>
      </c>
      <c r="E230" s="3" t="s">
        <v>461</v>
      </c>
      <c r="F230" s="3" t="s">
        <v>652</v>
      </c>
      <c r="G230" s="4">
        <v>1</v>
      </c>
      <c r="H230" s="3" t="s">
        <v>462</v>
      </c>
    </row>
    <row r="231" spans="1:8" ht="31.5" x14ac:dyDescent="0.25">
      <c r="A231" s="3">
        <v>230</v>
      </c>
      <c r="B231" s="5" t="s">
        <v>572</v>
      </c>
      <c r="C231" s="8" t="str">
        <f>"81057622027818"</f>
        <v>81057622027818</v>
      </c>
      <c r="D231" s="7">
        <v>42901.792303240742</v>
      </c>
      <c r="E231" s="3" t="s">
        <v>463</v>
      </c>
      <c r="F231" s="3" t="s">
        <v>621</v>
      </c>
      <c r="G231" s="4">
        <v>1</v>
      </c>
      <c r="H231" s="3" t="s">
        <v>464</v>
      </c>
    </row>
    <row r="232" spans="1:8" ht="31.5" x14ac:dyDescent="0.25">
      <c r="A232" s="3">
        <v>231</v>
      </c>
      <c r="B232" s="5" t="s">
        <v>572</v>
      </c>
      <c r="C232" s="8" t="str">
        <f>"81057522027818"</f>
        <v>81057522027818</v>
      </c>
      <c r="D232" s="7">
        <v>42901.792118055557</v>
      </c>
      <c r="E232" s="3" t="s">
        <v>465</v>
      </c>
      <c r="F232" s="3" t="s">
        <v>584</v>
      </c>
      <c r="G232" s="4">
        <v>1</v>
      </c>
      <c r="H232" s="3" t="s">
        <v>466</v>
      </c>
    </row>
    <row r="233" spans="1:8" ht="31.5" x14ac:dyDescent="0.25">
      <c r="A233" s="3">
        <v>232</v>
      </c>
      <c r="B233" s="5" t="s">
        <v>572</v>
      </c>
      <c r="C233" s="8" t="str">
        <f>"81066322027818"</f>
        <v>81066322027818</v>
      </c>
      <c r="D233" s="7">
        <v>42901.784861111111</v>
      </c>
      <c r="E233" s="3" t="s">
        <v>467</v>
      </c>
      <c r="F233" s="3" t="s">
        <v>593</v>
      </c>
      <c r="G233" s="4">
        <v>1</v>
      </c>
      <c r="H233" s="3" t="s">
        <v>468</v>
      </c>
    </row>
    <row r="234" spans="1:8" ht="31.5" x14ac:dyDescent="0.25">
      <c r="A234" s="3">
        <v>233</v>
      </c>
      <c r="B234" s="5" t="s">
        <v>572</v>
      </c>
      <c r="C234" s="8" t="str">
        <f>"81062222027818"</f>
        <v>81062222027818</v>
      </c>
      <c r="D234" s="7">
        <v>42901.786493055559</v>
      </c>
      <c r="E234" s="3" t="s">
        <v>469</v>
      </c>
      <c r="F234" s="3" t="s">
        <v>610</v>
      </c>
      <c r="G234" s="4">
        <v>1</v>
      </c>
      <c r="H234" s="3" t="s">
        <v>470</v>
      </c>
    </row>
    <row r="235" spans="1:8" ht="31.5" x14ac:dyDescent="0.25">
      <c r="A235" s="3">
        <v>234</v>
      </c>
      <c r="B235" s="5" t="s">
        <v>572</v>
      </c>
      <c r="C235" s="8" t="str">
        <f>"81058422027818"</f>
        <v>81058422027818</v>
      </c>
      <c r="D235" s="7">
        <v>42901.792048611111</v>
      </c>
      <c r="E235" s="3" t="s">
        <v>471</v>
      </c>
      <c r="F235" s="3" t="s">
        <v>627</v>
      </c>
      <c r="G235" s="4">
        <v>1</v>
      </c>
      <c r="H235" s="3" t="s">
        <v>472</v>
      </c>
    </row>
    <row r="236" spans="1:8" ht="31.5" x14ac:dyDescent="0.25">
      <c r="A236" s="3">
        <v>235</v>
      </c>
      <c r="B236" s="5" t="s">
        <v>572</v>
      </c>
      <c r="C236" s="8" t="str">
        <f>"57637422027878"</f>
        <v>57637422027878</v>
      </c>
      <c r="D236" s="7">
        <v>42901.805497685185</v>
      </c>
      <c r="E236" s="3" t="s">
        <v>473</v>
      </c>
      <c r="F236" s="3" t="s">
        <v>586</v>
      </c>
      <c r="G236" s="4">
        <v>17</v>
      </c>
      <c r="H236" s="3" t="s">
        <v>474</v>
      </c>
    </row>
    <row r="237" spans="1:8" ht="31.5" x14ac:dyDescent="0.25">
      <c r="A237" s="3">
        <v>236</v>
      </c>
      <c r="B237" s="5" t="s">
        <v>572</v>
      </c>
      <c r="C237" s="8" t="str">
        <f>"81051322027818"</f>
        <v>81051322027818</v>
      </c>
      <c r="D237" s="7">
        <v>42901.802094907405</v>
      </c>
      <c r="E237" s="3" t="s">
        <v>475</v>
      </c>
      <c r="F237" s="3" t="s">
        <v>581</v>
      </c>
      <c r="G237" s="4">
        <v>1</v>
      </c>
      <c r="H237" s="3" t="s">
        <v>476</v>
      </c>
    </row>
    <row r="238" spans="1:8" ht="31.5" x14ac:dyDescent="0.25">
      <c r="A238" s="3">
        <v>237</v>
      </c>
      <c r="B238" s="5" t="s">
        <v>572</v>
      </c>
      <c r="C238" s="8" t="str">
        <f>"81056022027818"</f>
        <v>81056022027818</v>
      </c>
      <c r="D238" s="7">
        <v>42901.792071759257</v>
      </c>
      <c r="E238" s="3" t="s">
        <v>477</v>
      </c>
      <c r="F238" s="3" t="s">
        <v>653</v>
      </c>
      <c r="G238" s="4">
        <v>1</v>
      </c>
      <c r="H238" s="3" t="s">
        <v>478</v>
      </c>
    </row>
    <row r="239" spans="1:8" ht="31.5" x14ac:dyDescent="0.25">
      <c r="A239" s="3">
        <v>238</v>
      </c>
      <c r="B239" s="5" t="s">
        <v>572</v>
      </c>
      <c r="C239" s="8" t="str">
        <f>"81047122027818"</f>
        <v>81047122027818</v>
      </c>
      <c r="D239" s="7">
        <v>42901.80159722222</v>
      </c>
      <c r="E239" s="3" t="s">
        <v>479</v>
      </c>
      <c r="F239" s="3" t="s">
        <v>648</v>
      </c>
      <c r="G239" s="4">
        <v>1</v>
      </c>
      <c r="H239" s="3" t="s">
        <v>480</v>
      </c>
    </row>
    <row r="240" spans="1:8" ht="31.5" x14ac:dyDescent="0.25">
      <c r="A240" s="3">
        <v>239</v>
      </c>
      <c r="B240" s="5" t="s">
        <v>572</v>
      </c>
      <c r="C240" s="8" t="str">
        <f>"81047022027818"</f>
        <v>81047022027818</v>
      </c>
      <c r="D240" s="7">
        <v>42901.800717592596</v>
      </c>
      <c r="E240" s="3" t="s">
        <v>481</v>
      </c>
      <c r="F240" s="3" t="s">
        <v>577</v>
      </c>
      <c r="G240" s="4">
        <v>1</v>
      </c>
      <c r="H240" s="3" t="s">
        <v>482</v>
      </c>
    </row>
    <row r="241" spans="1:8" ht="31.5" x14ac:dyDescent="0.25">
      <c r="A241" s="3">
        <v>240</v>
      </c>
      <c r="B241" s="5" t="s">
        <v>573</v>
      </c>
      <c r="C241" s="8" t="str">
        <f>"200012375300"</f>
        <v>200012375300</v>
      </c>
      <c r="D241" s="7">
        <v>42901.793067129627</v>
      </c>
      <c r="E241" s="3" t="s">
        <v>483</v>
      </c>
      <c r="F241" s="3" t="s">
        <v>575</v>
      </c>
      <c r="G241" s="4">
        <v>1</v>
      </c>
      <c r="H241" s="3" t="s">
        <v>484</v>
      </c>
    </row>
    <row r="242" spans="1:8" ht="31.5" x14ac:dyDescent="0.25">
      <c r="A242" s="3">
        <v>241</v>
      </c>
      <c r="B242" s="5" t="s">
        <v>572</v>
      </c>
      <c r="C242" s="8" t="str">
        <f>"18326922304178"</f>
        <v>18326922304178</v>
      </c>
      <c r="D242" s="7">
        <v>42901.796238425923</v>
      </c>
      <c r="E242" s="3" t="s">
        <v>485</v>
      </c>
      <c r="F242" s="3" t="s">
        <v>593</v>
      </c>
      <c r="G242" s="4">
        <v>8</v>
      </c>
      <c r="H242" s="3" t="s">
        <v>486</v>
      </c>
    </row>
    <row r="243" spans="1:8" ht="31.5" x14ac:dyDescent="0.25">
      <c r="A243" s="3">
        <v>242</v>
      </c>
      <c r="B243" s="5" t="s">
        <v>572</v>
      </c>
      <c r="C243" s="8" t="str">
        <f>"81059522027818"</f>
        <v>81059522027818</v>
      </c>
      <c r="D243" s="7">
        <v>42901.791678240741</v>
      </c>
      <c r="E243" s="3" t="s">
        <v>487</v>
      </c>
      <c r="F243" s="3" t="s">
        <v>581</v>
      </c>
      <c r="G243" s="4">
        <v>1</v>
      </c>
      <c r="H243" s="3" t="s">
        <v>488</v>
      </c>
    </row>
    <row r="244" spans="1:8" ht="31.5" x14ac:dyDescent="0.25">
      <c r="A244" s="3">
        <v>243</v>
      </c>
      <c r="B244" s="5" t="s">
        <v>572</v>
      </c>
      <c r="C244" s="8" t="str">
        <f>"81061322027818"</f>
        <v>81061322027818</v>
      </c>
      <c r="D244" s="7">
        <v>42901.795983796299</v>
      </c>
      <c r="E244" s="3" t="s">
        <v>489</v>
      </c>
      <c r="F244" s="3" t="s">
        <v>591</v>
      </c>
      <c r="G244" s="4">
        <v>1</v>
      </c>
      <c r="H244" s="3" t="s">
        <v>490</v>
      </c>
    </row>
    <row r="245" spans="1:8" ht="31.5" x14ac:dyDescent="0.25">
      <c r="A245" s="3">
        <v>244</v>
      </c>
      <c r="B245" s="5" t="s">
        <v>572</v>
      </c>
      <c r="C245" s="8" t="str">
        <f>"81061222027818"</f>
        <v>81061222027818</v>
      </c>
      <c r="D245" s="7">
        <v>42901.796006944445</v>
      </c>
      <c r="E245" s="3" t="s">
        <v>491</v>
      </c>
      <c r="F245" s="3" t="s">
        <v>621</v>
      </c>
      <c r="G245" s="4">
        <v>1</v>
      </c>
      <c r="H245" s="3" t="s">
        <v>492</v>
      </c>
    </row>
    <row r="246" spans="1:8" ht="31.5" x14ac:dyDescent="0.25">
      <c r="A246" s="3">
        <v>245</v>
      </c>
      <c r="B246" s="5" t="s">
        <v>572</v>
      </c>
      <c r="C246" s="8" t="str">
        <f>"81068522027818"</f>
        <v>81068522027818</v>
      </c>
      <c r="D246" s="7">
        <v>42901.781319444446</v>
      </c>
      <c r="E246" s="3" t="s">
        <v>493</v>
      </c>
      <c r="F246" s="3" t="s">
        <v>577</v>
      </c>
      <c r="G246" s="4">
        <v>3</v>
      </c>
      <c r="H246" s="3" t="s">
        <v>494</v>
      </c>
    </row>
    <row r="247" spans="1:8" ht="31.5" x14ac:dyDescent="0.25">
      <c r="A247" s="3">
        <v>246</v>
      </c>
      <c r="B247" s="5" t="s">
        <v>572</v>
      </c>
      <c r="C247" s="8" t="str">
        <f>"81068422027818"</f>
        <v>81068422027818</v>
      </c>
      <c r="D247" s="7">
        <v>42901.782002314816</v>
      </c>
      <c r="E247" s="3" t="s">
        <v>261</v>
      </c>
      <c r="F247" s="3" t="s">
        <v>600</v>
      </c>
      <c r="G247" s="4">
        <v>4</v>
      </c>
      <c r="H247" s="3" t="s">
        <v>495</v>
      </c>
    </row>
    <row r="248" spans="1:8" ht="31.5" x14ac:dyDescent="0.25">
      <c r="A248" s="3">
        <v>247</v>
      </c>
      <c r="B248" s="5" t="s">
        <v>572</v>
      </c>
      <c r="C248" s="8" t="str">
        <f>"81048422027818"</f>
        <v>81048422027818</v>
      </c>
      <c r="D248" s="7">
        <v>42901.801076388889</v>
      </c>
      <c r="E248" s="3" t="s">
        <v>496</v>
      </c>
      <c r="F248" s="3" t="s">
        <v>654</v>
      </c>
      <c r="G248" s="4">
        <v>1</v>
      </c>
      <c r="H248" s="3" t="s">
        <v>497</v>
      </c>
    </row>
    <row r="249" spans="1:8" ht="31.5" x14ac:dyDescent="0.25">
      <c r="A249" s="3">
        <v>248</v>
      </c>
      <c r="B249" s="5" t="s">
        <v>572</v>
      </c>
      <c r="C249" s="8" t="str">
        <f>"81048022027818"</f>
        <v>81048022027818</v>
      </c>
      <c r="D249" s="7">
        <v>42901.8</v>
      </c>
      <c r="E249" s="3" t="s">
        <v>498</v>
      </c>
      <c r="F249" s="3" t="s">
        <v>642</v>
      </c>
      <c r="G249" s="4">
        <v>1</v>
      </c>
      <c r="H249" s="3" t="s">
        <v>499</v>
      </c>
    </row>
    <row r="250" spans="1:8" ht="31.5" x14ac:dyDescent="0.25">
      <c r="A250" s="3">
        <v>249</v>
      </c>
      <c r="B250" s="5" t="s">
        <v>572</v>
      </c>
      <c r="C250" s="8" t="str">
        <f>"81061422027818"</f>
        <v>81061422027818</v>
      </c>
      <c r="D250" s="7">
        <v>42901.795763888891</v>
      </c>
      <c r="E250" s="3" t="s">
        <v>500</v>
      </c>
      <c r="F250" s="3" t="s">
        <v>576</v>
      </c>
      <c r="G250" s="4">
        <v>1</v>
      </c>
      <c r="H250" s="3" t="s">
        <v>501</v>
      </c>
    </row>
    <row r="251" spans="1:8" ht="31.5" x14ac:dyDescent="0.25">
      <c r="A251" s="3">
        <v>250</v>
      </c>
      <c r="B251" s="5" t="s">
        <v>572</v>
      </c>
      <c r="C251" s="8" t="str">
        <f>"81059022027818"</f>
        <v>81059022027818</v>
      </c>
      <c r="D251" s="7">
        <v>42901.791712962964</v>
      </c>
      <c r="E251" s="3" t="s">
        <v>502</v>
      </c>
      <c r="F251" s="3" t="s">
        <v>589</v>
      </c>
      <c r="G251" s="4">
        <v>1</v>
      </c>
      <c r="H251" s="3" t="s">
        <v>503</v>
      </c>
    </row>
    <row r="252" spans="1:8" ht="31.5" x14ac:dyDescent="0.25">
      <c r="A252" s="3">
        <v>251</v>
      </c>
      <c r="B252" s="5" t="s">
        <v>572</v>
      </c>
      <c r="C252" s="8" t="str">
        <f>"81058922027818"</f>
        <v>81058922027818</v>
      </c>
      <c r="D252" s="7">
        <v>42901.786782407406</v>
      </c>
      <c r="E252" s="3" t="s">
        <v>504</v>
      </c>
      <c r="F252" s="3" t="s">
        <v>616</v>
      </c>
      <c r="G252" s="4">
        <v>1</v>
      </c>
      <c r="H252" s="3" t="s">
        <v>505</v>
      </c>
    </row>
    <row r="253" spans="1:8" ht="31.5" x14ac:dyDescent="0.25">
      <c r="A253" s="3">
        <v>252</v>
      </c>
      <c r="B253" s="5" t="s">
        <v>572</v>
      </c>
      <c r="C253" s="8" t="str">
        <f>"81053722027818"</f>
        <v>81053722027818</v>
      </c>
      <c r="D253" s="7">
        <v>42901.797708333332</v>
      </c>
      <c r="E253" s="3" t="s">
        <v>506</v>
      </c>
      <c r="F253" s="3" t="s">
        <v>629</v>
      </c>
      <c r="G253" s="4">
        <v>1</v>
      </c>
      <c r="H253" s="3" t="s">
        <v>507</v>
      </c>
    </row>
    <row r="254" spans="1:8" ht="31.5" x14ac:dyDescent="0.25">
      <c r="A254" s="3">
        <v>253</v>
      </c>
      <c r="B254" s="5" t="s">
        <v>573</v>
      </c>
      <c r="C254" s="8" t="str">
        <f>"200012377520"</f>
        <v>200012377520</v>
      </c>
      <c r="D254" s="7">
        <v>42901.784074074072</v>
      </c>
      <c r="E254" s="3" t="s">
        <v>508</v>
      </c>
      <c r="F254" s="3" t="s">
        <v>575</v>
      </c>
      <c r="G254" s="4">
        <v>1</v>
      </c>
      <c r="H254" s="3" t="s">
        <v>509</v>
      </c>
    </row>
    <row r="255" spans="1:8" ht="31.5" x14ac:dyDescent="0.25">
      <c r="A255" s="3">
        <v>254</v>
      </c>
      <c r="B255" s="5" t="s">
        <v>572</v>
      </c>
      <c r="C255" s="8" t="str">
        <f>"81066822027818"</f>
        <v>81066822027818</v>
      </c>
      <c r="D255" s="7">
        <v>42901.784756944442</v>
      </c>
      <c r="E255" s="3" t="s">
        <v>510</v>
      </c>
      <c r="F255" s="3" t="s">
        <v>615</v>
      </c>
      <c r="G255" s="4">
        <v>1</v>
      </c>
      <c r="H255" s="3" t="s">
        <v>511</v>
      </c>
    </row>
    <row r="256" spans="1:8" ht="31.5" x14ac:dyDescent="0.25">
      <c r="A256" s="3">
        <v>255</v>
      </c>
      <c r="B256" s="5" t="s">
        <v>572</v>
      </c>
      <c r="C256" s="8" t="str">
        <f>"81061822027818"</f>
        <v>81061822027818</v>
      </c>
      <c r="D256" s="7">
        <v>42901.795925925922</v>
      </c>
      <c r="E256" s="3" t="s">
        <v>512</v>
      </c>
      <c r="F256" s="3" t="s">
        <v>655</v>
      </c>
      <c r="G256" s="4">
        <v>1</v>
      </c>
      <c r="H256" s="3" t="s">
        <v>513</v>
      </c>
    </row>
    <row r="257" spans="1:8" ht="31.5" x14ac:dyDescent="0.25">
      <c r="A257" s="3">
        <v>256</v>
      </c>
      <c r="B257" s="5" t="s">
        <v>572</v>
      </c>
      <c r="C257" s="8" t="str">
        <f>"81061722027818"</f>
        <v>81061722027818</v>
      </c>
      <c r="D257" s="7">
        <v>42901.795787037037</v>
      </c>
      <c r="E257" s="3" t="s">
        <v>514</v>
      </c>
      <c r="F257" s="3" t="s">
        <v>593</v>
      </c>
      <c r="G257" s="4">
        <v>1</v>
      </c>
      <c r="H257" s="3" t="s">
        <v>515</v>
      </c>
    </row>
    <row r="258" spans="1:8" ht="31.5" x14ac:dyDescent="0.25">
      <c r="A258" s="3">
        <v>257</v>
      </c>
      <c r="B258" s="5" t="s">
        <v>572</v>
      </c>
      <c r="C258" s="8" t="str">
        <f>"81061622027818"</f>
        <v>81061622027818</v>
      </c>
      <c r="D258" s="7">
        <v>42901.795740740738</v>
      </c>
      <c r="E258" s="3" t="s">
        <v>516</v>
      </c>
      <c r="F258" s="3" t="s">
        <v>656</v>
      </c>
      <c r="G258" s="4">
        <v>1</v>
      </c>
      <c r="H258" s="3" t="s">
        <v>517</v>
      </c>
    </row>
    <row r="259" spans="1:8" ht="31.5" x14ac:dyDescent="0.25">
      <c r="A259" s="3">
        <v>258</v>
      </c>
      <c r="B259" s="5" t="s">
        <v>572</v>
      </c>
      <c r="C259" s="8" t="str">
        <f>"81075122027818"</f>
        <v>81075122027818</v>
      </c>
      <c r="D259" s="7">
        <v>42901.781192129631</v>
      </c>
      <c r="E259" s="3" t="s">
        <v>518</v>
      </c>
      <c r="F259" s="3" t="s">
        <v>590</v>
      </c>
      <c r="G259" s="4">
        <v>4</v>
      </c>
      <c r="H259" s="3" t="s">
        <v>519</v>
      </c>
    </row>
    <row r="260" spans="1:8" ht="31.5" x14ac:dyDescent="0.25">
      <c r="A260" s="3">
        <v>259</v>
      </c>
      <c r="B260" s="5" t="s">
        <v>572</v>
      </c>
      <c r="C260" s="8" t="str">
        <f>"81048622027818"</f>
        <v>81048622027818</v>
      </c>
      <c r="D260" s="7">
        <v>42901.801828703705</v>
      </c>
      <c r="E260" s="3" t="s">
        <v>520</v>
      </c>
      <c r="F260" s="3" t="s">
        <v>617</v>
      </c>
      <c r="G260" s="4">
        <v>1</v>
      </c>
      <c r="H260" s="3" t="s">
        <v>521</v>
      </c>
    </row>
    <row r="261" spans="1:8" ht="31.5" x14ac:dyDescent="0.25">
      <c r="A261" s="3">
        <v>260</v>
      </c>
      <c r="B261" s="5" t="s">
        <v>572</v>
      </c>
      <c r="C261" s="8" t="str">
        <f>"81054222027818"</f>
        <v>81054222027818</v>
      </c>
      <c r="D261" s="7">
        <v>42901.799872685187</v>
      </c>
      <c r="E261" s="3" t="s">
        <v>522</v>
      </c>
      <c r="F261" s="3" t="s">
        <v>600</v>
      </c>
      <c r="G261" s="4">
        <v>1</v>
      </c>
      <c r="H261" s="3" t="s">
        <v>523</v>
      </c>
    </row>
    <row r="262" spans="1:8" ht="31.5" x14ac:dyDescent="0.25">
      <c r="A262" s="3">
        <v>261</v>
      </c>
      <c r="B262" s="5" t="s">
        <v>572</v>
      </c>
      <c r="C262" s="8" t="str">
        <f>"81054122027818"</f>
        <v>81054122027818</v>
      </c>
      <c r="D262" s="7">
        <v>42901.799826388888</v>
      </c>
      <c r="E262" s="3" t="s">
        <v>524</v>
      </c>
      <c r="F262" s="3" t="s">
        <v>657</v>
      </c>
      <c r="G262" s="4">
        <v>1</v>
      </c>
      <c r="H262" s="3" t="s">
        <v>525</v>
      </c>
    </row>
    <row r="263" spans="1:8" ht="31.5" x14ac:dyDescent="0.25">
      <c r="A263" s="3">
        <v>262</v>
      </c>
      <c r="B263" s="5" t="s">
        <v>572</v>
      </c>
      <c r="C263" s="8" t="str">
        <f>"81066722027818"</f>
        <v>81066722027818</v>
      </c>
      <c r="D263" s="7">
        <v>42901.784780092596</v>
      </c>
      <c r="E263" s="3" t="s">
        <v>526</v>
      </c>
      <c r="F263" s="3" t="s">
        <v>621</v>
      </c>
      <c r="G263" s="4">
        <v>1</v>
      </c>
      <c r="H263" s="3" t="s">
        <v>527</v>
      </c>
    </row>
    <row r="264" spans="1:8" ht="31.5" x14ac:dyDescent="0.25">
      <c r="A264" s="3">
        <v>263</v>
      </c>
      <c r="B264" s="5" t="s">
        <v>572</v>
      </c>
      <c r="C264" s="8" t="str">
        <f>"81051222027818"</f>
        <v>81051222027818</v>
      </c>
      <c r="D264" s="7">
        <v>42901.802060185182</v>
      </c>
      <c r="E264" s="3" t="s">
        <v>528</v>
      </c>
      <c r="F264" s="3" t="s">
        <v>579</v>
      </c>
      <c r="G264" s="4">
        <v>1</v>
      </c>
      <c r="H264" s="3" t="s">
        <v>529</v>
      </c>
    </row>
    <row r="265" spans="1:8" ht="31.5" x14ac:dyDescent="0.25">
      <c r="A265" s="3">
        <v>264</v>
      </c>
      <c r="B265" s="5" t="s">
        <v>572</v>
      </c>
      <c r="C265" s="8" t="str">
        <f>"81069922027818"</f>
        <v>81069922027818</v>
      </c>
      <c r="D265" s="7">
        <v>42901.781689814816</v>
      </c>
      <c r="E265" s="3" t="s">
        <v>530</v>
      </c>
      <c r="F265" s="3" t="s">
        <v>658</v>
      </c>
      <c r="G265" s="4">
        <v>3</v>
      </c>
      <c r="H265" s="3" t="s">
        <v>531</v>
      </c>
    </row>
    <row r="266" spans="1:8" ht="31.5" x14ac:dyDescent="0.25">
      <c r="A266" s="3">
        <v>265</v>
      </c>
      <c r="B266" s="5" t="s">
        <v>572</v>
      </c>
      <c r="C266" s="8" t="str">
        <f>"81065422027818"</f>
        <v>81065422027818</v>
      </c>
      <c r="D266" s="7">
        <v>42901.787395833337</v>
      </c>
      <c r="E266" s="3" t="s">
        <v>532</v>
      </c>
      <c r="F266" s="3" t="s">
        <v>586</v>
      </c>
      <c r="G266" s="4">
        <v>1</v>
      </c>
      <c r="H266" s="3" t="s">
        <v>533</v>
      </c>
    </row>
    <row r="267" spans="1:8" ht="31.5" x14ac:dyDescent="0.25">
      <c r="A267" s="3">
        <v>266</v>
      </c>
      <c r="B267" s="5" t="s">
        <v>572</v>
      </c>
      <c r="C267" s="8" t="str">
        <f>"81066022027818"</f>
        <v>81066022027818</v>
      </c>
      <c r="D267" s="7">
        <v>42901.785277777781</v>
      </c>
      <c r="E267" s="3" t="s">
        <v>534</v>
      </c>
      <c r="F267" s="3" t="s">
        <v>659</v>
      </c>
      <c r="G267" s="4">
        <v>1</v>
      </c>
      <c r="H267" s="3" t="s">
        <v>535</v>
      </c>
    </row>
    <row r="268" spans="1:8" ht="31.5" x14ac:dyDescent="0.25">
      <c r="A268" s="3">
        <v>267</v>
      </c>
      <c r="B268" s="5" t="s">
        <v>572</v>
      </c>
      <c r="C268" s="8" t="str">
        <f>"81069322027818"</f>
        <v>81069322027818</v>
      </c>
      <c r="D268" s="7">
        <v>42901.78230324074</v>
      </c>
      <c r="E268" s="3" t="s">
        <v>536</v>
      </c>
      <c r="F268" s="3" t="s">
        <v>601</v>
      </c>
      <c r="G268" s="4">
        <v>2</v>
      </c>
      <c r="H268" s="3" t="s">
        <v>537</v>
      </c>
    </row>
    <row r="269" spans="1:8" ht="31.5" x14ac:dyDescent="0.25">
      <c r="A269" s="3">
        <v>268</v>
      </c>
      <c r="B269" s="5" t="s">
        <v>572</v>
      </c>
      <c r="C269" s="8" t="str">
        <f>"81066622027818"</f>
        <v>81066622027818</v>
      </c>
      <c r="D269" s="7">
        <v>42901.784398148149</v>
      </c>
      <c r="E269" s="3" t="s">
        <v>538</v>
      </c>
      <c r="F269" s="3" t="s">
        <v>617</v>
      </c>
      <c r="G269" s="4">
        <v>1</v>
      </c>
      <c r="H269" s="3" t="s">
        <v>539</v>
      </c>
    </row>
    <row r="270" spans="1:8" ht="31.5" x14ac:dyDescent="0.25">
      <c r="A270" s="3">
        <v>269</v>
      </c>
      <c r="B270" s="5" t="s">
        <v>572</v>
      </c>
      <c r="C270" s="8" t="str">
        <f>"81066522027818"</f>
        <v>81066522027818</v>
      </c>
      <c r="D270" s="7">
        <v>42901.784814814811</v>
      </c>
      <c r="E270" s="3" t="s">
        <v>540</v>
      </c>
      <c r="F270" s="3" t="s">
        <v>600</v>
      </c>
      <c r="G270" s="4">
        <v>1</v>
      </c>
      <c r="H270" s="3" t="s">
        <v>541</v>
      </c>
    </row>
    <row r="271" spans="1:8" ht="31.5" x14ac:dyDescent="0.25">
      <c r="A271" s="3">
        <v>270</v>
      </c>
      <c r="B271" s="5" t="s">
        <v>572</v>
      </c>
      <c r="C271" s="8" t="str">
        <f>"81067922027818"</f>
        <v>81067922027818</v>
      </c>
      <c r="D271" s="7">
        <v>42901.785000000003</v>
      </c>
      <c r="E271" s="3" t="s">
        <v>542</v>
      </c>
      <c r="F271" s="3" t="s">
        <v>587</v>
      </c>
      <c r="G271" s="4">
        <v>1</v>
      </c>
      <c r="H271" s="3" t="s">
        <v>543</v>
      </c>
    </row>
    <row r="272" spans="1:8" ht="31.5" x14ac:dyDescent="0.25">
      <c r="A272" s="3">
        <v>271</v>
      </c>
      <c r="B272" s="5" t="s">
        <v>572</v>
      </c>
      <c r="C272" s="8" t="str">
        <f>"81059822027818"</f>
        <v>81059822027818</v>
      </c>
      <c r="D272" s="7">
        <v>42901.792546296296</v>
      </c>
      <c r="E272" s="3" t="s">
        <v>544</v>
      </c>
      <c r="F272" s="3" t="s">
        <v>580</v>
      </c>
      <c r="G272" s="4">
        <v>1</v>
      </c>
      <c r="H272" s="3" t="s">
        <v>545</v>
      </c>
    </row>
    <row r="273" spans="1:8" ht="31.5" x14ac:dyDescent="0.25">
      <c r="A273" s="3">
        <v>272</v>
      </c>
      <c r="B273" s="5" t="s">
        <v>572</v>
      </c>
      <c r="C273" s="8" t="str">
        <f>"81063422027818"</f>
        <v>81063422027818</v>
      </c>
      <c r="D273" s="7">
        <v>42901.786956018521</v>
      </c>
      <c r="E273" s="3" t="s">
        <v>546</v>
      </c>
      <c r="F273" s="3" t="s">
        <v>593</v>
      </c>
      <c r="G273" s="4">
        <v>1</v>
      </c>
      <c r="H273" s="3" t="s">
        <v>547</v>
      </c>
    </row>
    <row r="274" spans="1:8" ht="31.5" x14ac:dyDescent="0.25">
      <c r="A274" s="3">
        <v>273</v>
      </c>
      <c r="B274" s="5" t="s">
        <v>572</v>
      </c>
      <c r="C274" s="8" t="str">
        <f>"81047822027818"</f>
        <v>81047822027818</v>
      </c>
      <c r="D274" s="7">
        <v>42901.800138888888</v>
      </c>
      <c r="E274" s="3" t="s">
        <v>548</v>
      </c>
      <c r="F274" s="3" t="s">
        <v>589</v>
      </c>
      <c r="G274" s="4">
        <v>1</v>
      </c>
      <c r="H274" s="3" t="s">
        <v>549</v>
      </c>
    </row>
    <row r="275" spans="1:8" ht="31.5" x14ac:dyDescent="0.25">
      <c r="A275" s="3">
        <v>274</v>
      </c>
      <c r="B275" s="5" t="s">
        <v>572</v>
      </c>
      <c r="C275" s="8" t="str">
        <f>"81063922027818"</f>
        <v>81063922027818</v>
      </c>
      <c r="D275" s="7">
        <v>42901.786458333336</v>
      </c>
      <c r="E275" s="3" t="s">
        <v>550</v>
      </c>
      <c r="F275" s="3" t="s">
        <v>584</v>
      </c>
      <c r="G275" s="4">
        <v>1</v>
      </c>
      <c r="H275" s="3" t="s">
        <v>551</v>
      </c>
    </row>
    <row r="276" spans="1:8" ht="31.5" x14ac:dyDescent="0.25">
      <c r="A276" s="3">
        <v>275</v>
      </c>
      <c r="B276" s="5" t="s">
        <v>572</v>
      </c>
      <c r="C276" s="8" t="str">
        <f>"81068322027818"</f>
        <v>81068322027818</v>
      </c>
      <c r="D276" s="7">
        <v>42901.781631944446</v>
      </c>
      <c r="E276" s="3" t="s">
        <v>552</v>
      </c>
      <c r="F276" s="3" t="s">
        <v>601</v>
      </c>
      <c r="G276" s="4">
        <v>2</v>
      </c>
      <c r="H276" s="3" t="s">
        <v>553</v>
      </c>
    </row>
    <row r="277" spans="1:8" ht="31.5" x14ac:dyDescent="0.25">
      <c r="A277" s="3">
        <v>276</v>
      </c>
      <c r="B277" s="5" t="s">
        <v>572</v>
      </c>
      <c r="C277" s="8" t="str">
        <f>"81052222027818"</f>
        <v>81052222027818</v>
      </c>
      <c r="D277" s="7">
        <v>42901.797847222224</v>
      </c>
      <c r="E277" s="3" t="s">
        <v>554</v>
      </c>
      <c r="F277" s="3" t="s">
        <v>590</v>
      </c>
      <c r="G277" s="4">
        <v>1</v>
      </c>
      <c r="H277" s="3" t="s">
        <v>555</v>
      </c>
    </row>
    <row r="278" spans="1:8" ht="31.5" x14ac:dyDescent="0.25">
      <c r="A278" s="3">
        <v>277</v>
      </c>
      <c r="B278" s="5" t="s">
        <v>572</v>
      </c>
      <c r="C278" s="8" t="str">
        <f>"81050722027818"</f>
        <v>81050722027818</v>
      </c>
      <c r="D278" s="7">
        <v>42901.802418981482</v>
      </c>
      <c r="E278" s="3" t="s">
        <v>556</v>
      </c>
      <c r="F278" s="3" t="s">
        <v>660</v>
      </c>
      <c r="G278" s="4">
        <v>1</v>
      </c>
      <c r="H278" s="3" t="s">
        <v>557</v>
      </c>
    </row>
    <row r="279" spans="1:8" ht="31.5" x14ac:dyDescent="0.25">
      <c r="A279" s="3">
        <v>278</v>
      </c>
      <c r="B279" s="5" t="s">
        <v>572</v>
      </c>
      <c r="C279" s="8" t="str">
        <f>"81057422027818"</f>
        <v>81057422027818</v>
      </c>
      <c r="D279" s="7">
        <v>42901.792199074072</v>
      </c>
      <c r="E279" s="3" t="s">
        <v>558</v>
      </c>
      <c r="F279" s="3" t="s">
        <v>627</v>
      </c>
      <c r="G279" s="4">
        <v>1</v>
      </c>
      <c r="H279" s="3" t="s">
        <v>559</v>
      </c>
    </row>
    <row r="280" spans="1:8" ht="31.5" x14ac:dyDescent="0.25">
      <c r="A280" s="3">
        <v>279</v>
      </c>
      <c r="B280" s="5" t="s">
        <v>572</v>
      </c>
      <c r="C280" s="8" t="str">
        <f>"81058622027818"</f>
        <v>81058622027818</v>
      </c>
      <c r="D280" s="7">
        <v>42901.792094907411</v>
      </c>
      <c r="E280" s="3" t="s">
        <v>560</v>
      </c>
      <c r="F280" s="3" t="s">
        <v>638</v>
      </c>
      <c r="G280" s="4">
        <v>1</v>
      </c>
      <c r="H280" s="3" t="s">
        <v>561</v>
      </c>
    </row>
    <row r="281" spans="1:8" ht="31.5" x14ac:dyDescent="0.25">
      <c r="A281" s="3">
        <v>280</v>
      </c>
      <c r="B281" s="5" t="s">
        <v>572</v>
      </c>
      <c r="C281" s="8" t="str">
        <f>"81058522027818"</f>
        <v>81058522027818</v>
      </c>
      <c r="D281" s="7">
        <v>42901.792025462964</v>
      </c>
      <c r="E281" s="3" t="s">
        <v>562</v>
      </c>
      <c r="F281" s="3" t="s">
        <v>589</v>
      </c>
      <c r="G281" s="4">
        <v>1</v>
      </c>
      <c r="H281" s="3" t="s">
        <v>563</v>
      </c>
    </row>
    <row r="282" spans="1:8" ht="31.5" x14ac:dyDescent="0.25">
      <c r="A282" s="3">
        <v>281</v>
      </c>
      <c r="B282" s="5" t="s">
        <v>572</v>
      </c>
      <c r="C282" s="8" t="str">
        <f>"81054422027818"</f>
        <v>81054422027818</v>
      </c>
      <c r="D282" s="7">
        <v>42901.799409722225</v>
      </c>
      <c r="E282" s="3" t="s">
        <v>564</v>
      </c>
      <c r="F282" s="3" t="s">
        <v>591</v>
      </c>
      <c r="G282" s="4">
        <v>1</v>
      </c>
      <c r="H282" s="3" t="s">
        <v>565</v>
      </c>
    </row>
    <row r="283" spans="1:8" ht="31.5" x14ac:dyDescent="0.25">
      <c r="A283" s="3">
        <v>282</v>
      </c>
      <c r="B283" s="5" t="s">
        <v>572</v>
      </c>
      <c r="C283" s="8" t="str">
        <f>"81054322027818"</f>
        <v>81054322027818</v>
      </c>
      <c r="D283" s="7">
        <v>42901.799861111111</v>
      </c>
      <c r="E283" s="3" t="s">
        <v>566</v>
      </c>
      <c r="F283" s="3" t="s">
        <v>661</v>
      </c>
      <c r="G283" s="4">
        <v>1</v>
      </c>
      <c r="H283" s="3" t="s">
        <v>567</v>
      </c>
    </row>
    <row r="284" spans="1:8" ht="31.5" x14ac:dyDescent="0.25">
      <c r="A284" s="3">
        <v>283</v>
      </c>
      <c r="B284" s="5" t="s">
        <v>572</v>
      </c>
      <c r="C284" s="8" t="str">
        <f>"81075222027818"</f>
        <v>81075222027818</v>
      </c>
      <c r="D284" s="7">
        <v>42901.781840277778</v>
      </c>
      <c r="E284" s="3" t="s">
        <v>568</v>
      </c>
      <c r="F284" s="3" t="s">
        <v>603</v>
      </c>
      <c r="G284" s="4">
        <v>2</v>
      </c>
      <c r="H284" s="3" t="s">
        <v>569</v>
      </c>
    </row>
    <row r="285" spans="1:8" ht="31.5" x14ac:dyDescent="0.25">
      <c r="A285" s="11">
        <v>284</v>
      </c>
      <c r="B285" s="13" t="s">
        <v>572</v>
      </c>
      <c r="C285" s="12" t="str">
        <f>"81052822027818"</f>
        <v>81052822027818</v>
      </c>
      <c r="D285" s="7">
        <v>42901.802476851852</v>
      </c>
      <c r="E285" s="3" t="s">
        <v>570</v>
      </c>
      <c r="F285" s="3" t="s">
        <v>583</v>
      </c>
      <c r="G285" s="4">
        <v>1</v>
      </c>
      <c r="H285" s="3" t="s">
        <v>571</v>
      </c>
    </row>
  </sheetData>
  <phoneticPr fontId="18" type="noConversion"/>
  <pageMargins left="0.75" right="0.75" top="1" bottom="1" header="0.5" footer="0.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C000240754_20170615_POST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wenminyu[游文閔]</cp:lastModifiedBy>
  <dcterms:created xsi:type="dcterms:W3CDTF">2017-06-15T15:14:48Z</dcterms:created>
  <dcterms:modified xsi:type="dcterms:W3CDTF">2017-06-19T05:08:43Z</dcterms:modified>
</cp:coreProperties>
</file>