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645"/>
  </bookViews>
  <sheets>
    <sheet name="C000240754_20170629_POST" sheetId="1" r:id="rId1"/>
  </sheets>
  <calcPr calcId="145621"/>
</workbook>
</file>

<file path=xl/calcChain.xml><?xml version="1.0" encoding="utf-8"?>
<calcChain xmlns="http://schemas.openxmlformats.org/spreadsheetml/2006/main">
  <c r="C138" i="1" l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<sst xmlns="http://schemas.openxmlformats.org/spreadsheetml/2006/main" count="693" uniqueCount="470">
  <si>
    <t>NO.</t>
  </si>
  <si>
    <t>類別</t>
  </si>
  <si>
    <t>物流編號</t>
  </si>
  <si>
    <t>收件人</t>
  </si>
  <si>
    <t>商品名稱</t>
  </si>
  <si>
    <t>數量</t>
  </si>
  <si>
    <t>處理進度</t>
  </si>
  <si>
    <t>我就是帥-XL</t>
  </si>
  <si>
    <t>已入件 2017-06-29 18:53:23</t>
  </si>
  <si>
    <t>金翱罩-XL*2，L*1</t>
  </si>
  <si>
    <t>已入件 2017-06-29 18:46:39</t>
  </si>
  <si>
    <t>青梅竹馬-L</t>
  </si>
  <si>
    <t>已入件 2017-06-29 18:48:09</t>
  </si>
  <si>
    <t>1028，XL</t>
  </si>
  <si>
    <t>已入件 2017-06-29 18:51:57</t>
  </si>
  <si>
    <t>1027，XL</t>
  </si>
  <si>
    <t>已入件 2017-06-29 18:51:27</t>
  </si>
  <si>
    <t>1026，XL</t>
  </si>
  <si>
    <t>已入件 2017-06-29 18:51:42</t>
  </si>
  <si>
    <t>玩跑團-XL*1，L*1</t>
  </si>
  <si>
    <t>已入件 2017-06-29 18:53:56</t>
  </si>
  <si>
    <t>1029，XL</t>
  </si>
  <si>
    <t>已入件 2017-06-29 18:52:01</t>
  </si>
  <si>
    <t>林班-XL*5，L*1</t>
  </si>
  <si>
    <t>已入件 2017-06-29 18:47:41</t>
  </si>
  <si>
    <t>後山豹族-XL</t>
  </si>
  <si>
    <t>已入件 2017-06-29 18:47:15</t>
  </si>
  <si>
    <t>跑就對了-XL</t>
  </si>
  <si>
    <t>已入件 2017-06-29 18:50:15</t>
  </si>
  <si>
    <t>喬喬國-L</t>
  </si>
  <si>
    <t>已入件 2017-06-29 18:48:43</t>
  </si>
  <si>
    <t>1032，L</t>
  </si>
  <si>
    <t>已入件 2017-06-29 18:50:06</t>
  </si>
  <si>
    <t>1031，XL</t>
  </si>
  <si>
    <t>已入件 2017-06-29 18:56:11</t>
  </si>
  <si>
    <t>RunningFamily-XL*2，L*3</t>
  </si>
  <si>
    <t>已入件 2017-06-29 18:46:47</t>
  </si>
  <si>
    <t>杰哥阿妞隊-XL*1，L*1</t>
  </si>
  <si>
    <t>已入件 2017-06-29 18:54:14</t>
  </si>
  <si>
    <t>高大俠海鮮吧-XL*2，L*1</t>
  </si>
  <si>
    <t>已入件 2017-06-29 18:50:18</t>
  </si>
  <si>
    <t>健人卻不腳勤-XL*2，L*2</t>
  </si>
  <si>
    <t>已入件 2017-06-29 18:48:45</t>
  </si>
  <si>
    <t>1039，XL</t>
  </si>
  <si>
    <t>已入件 2017-06-29 18:51:25</t>
  </si>
  <si>
    <t>1040，XL</t>
  </si>
  <si>
    <t>已入件 2017-06-29 18:50:08</t>
  </si>
  <si>
    <t>1055，XL</t>
  </si>
  <si>
    <t>已入件 2017-06-29 18:50:24</t>
  </si>
  <si>
    <t>1043，XL</t>
  </si>
  <si>
    <t>已入件 2017-06-29 18:51:37</t>
  </si>
  <si>
    <t>猴子雲-XL*1，L*1</t>
  </si>
  <si>
    <t>已入件 2017-06-29 18:48:48</t>
  </si>
  <si>
    <t>1020，XL</t>
  </si>
  <si>
    <t>1025，L</t>
  </si>
  <si>
    <t>已入件 2017-06-29 18:51:26</t>
  </si>
  <si>
    <t>1044，XL</t>
  </si>
  <si>
    <t>已入件 2017-06-29 18:49:43</t>
  </si>
  <si>
    <t>1045，XL</t>
  </si>
  <si>
    <t>已入件 2017-06-29 18:51:34</t>
  </si>
  <si>
    <t>MACHI-L</t>
  </si>
  <si>
    <t>已入件 2017-06-29 18:47:14</t>
  </si>
  <si>
    <t>1038，L</t>
  </si>
  <si>
    <t>已入件 2017-06-29 18:51:21</t>
  </si>
  <si>
    <t>卡卡的跑馬-XL*2，L*3</t>
  </si>
  <si>
    <t>已入件 2017-06-29 18:53:17</t>
  </si>
  <si>
    <t>1053，L</t>
  </si>
  <si>
    <t>1054，XL</t>
  </si>
  <si>
    <t>已入件 2017-06-29 18:49:55</t>
  </si>
  <si>
    <t>KESE-XL*2，L*2</t>
  </si>
  <si>
    <t>已入件 2017-06-29 18:46:56</t>
  </si>
  <si>
    <t>1050，XL</t>
  </si>
  <si>
    <t>已入件 2017-06-29 18:49:42</t>
  </si>
  <si>
    <t>1058，XL</t>
  </si>
  <si>
    <t>已入件 2017-06-29 18:51:49</t>
  </si>
  <si>
    <t>奔跑吧胖子-XL*2，L*6</t>
  </si>
  <si>
    <t>已入件 2017-06-29 18:56:30</t>
  </si>
  <si>
    <t>追尋夢想-L*1，XL*1</t>
  </si>
  <si>
    <t>已入件 2017-06-29 18:48:38</t>
  </si>
  <si>
    <t>跑跑天團-L</t>
  </si>
  <si>
    <t>已入件 2017-06-29 18:53:09</t>
  </si>
  <si>
    <t>跑跑隊-L</t>
  </si>
  <si>
    <t>已入件 2017-06-29 18:50:41</t>
  </si>
  <si>
    <t>陽光沙灘比丘妮-XL*3，L*2</t>
  </si>
  <si>
    <t>已入件 2017-06-29 18:50:30</t>
  </si>
  <si>
    <t>1012，XL</t>
  </si>
  <si>
    <t>已入件 2017-06-29 18:51:48</t>
  </si>
  <si>
    <t>蔡世盟-XL*1，L*1</t>
  </si>
  <si>
    <t>已入件 2017-06-29 18:52:36</t>
  </si>
  <si>
    <t>1060，L</t>
  </si>
  <si>
    <t>已入件 2017-06-29 18:51:52</t>
  </si>
  <si>
    <t>1036，XL</t>
  </si>
  <si>
    <t>已入件 2017-06-29 18:49:47</t>
  </si>
  <si>
    <t>1022，L</t>
  </si>
  <si>
    <t>已入件 2017-06-29 18:51:51</t>
  </si>
  <si>
    <t>1062，XL</t>
  </si>
  <si>
    <t>已入件 2017-06-29 18:50:50</t>
  </si>
  <si>
    <t>1063，XL</t>
  </si>
  <si>
    <t>已入件 2017-06-29 18:49:57</t>
  </si>
  <si>
    <t>1065，XL</t>
  </si>
  <si>
    <t>已入件 2017-06-29 18:50:55</t>
  </si>
  <si>
    <t>1066，L</t>
  </si>
  <si>
    <t>已入件 2017-06-29 18:51:14</t>
  </si>
  <si>
    <t>1064，L</t>
  </si>
  <si>
    <t>已入件 2017-06-29 18:51:16</t>
  </si>
  <si>
    <t>1339，XL</t>
  </si>
  <si>
    <t>已入件 2017-06-29 18:51:23</t>
  </si>
  <si>
    <t>1069，XL</t>
  </si>
  <si>
    <t>已入件 2017-06-29 18:50:10</t>
  </si>
  <si>
    <t>頭城因仔-XL*1，L*1</t>
  </si>
  <si>
    <t>已入件 2017-06-29 18:52:37</t>
  </si>
  <si>
    <t>94兩個人-XL*1，L*1</t>
  </si>
  <si>
    <t>已入件 2017-06-29 18:47:28</t>
  </si>
  <si>
    <t>94菜菜跑-XL*1，L*1</t>
  </si>
  <si>
    <t>已入件 2017-06-29 18:47:49</t>
  </si>
  <si>
    <t>Caelus-XL*1，L*2</t>
  </si>
  <si>
    <t>已入件 2017-06-29 18:46:43</t>
  </si>
  <si>
    <t>94親家-L</t>
  </si>
  <si>
    <t>已入件 2017-06-29 18:46:58</t>
  </si>
  <si>
    <t>蜜大腿腫洞圓-XL*2，L*3</t>
  </si>
  <si>
    <t>已入件 2017-06-29 18:52:39</t>
  </si>
  <si>
    <t>音浪嗨嗨-XL*1，L*1</t>
  </si>
  <si>
    <t>已入件 2017-06-29 18:48:25</t>
  </si>
  <si>
    <t>珮玲-XL*1，L*1</t>
  </si>
  <si>
    <t>已入件 2017-06-29 18:48:23</t>
  </si>
  <si>
    <t>豐音樂器城-XL*5，L*1</t>
  </si>
  <si>
    <t>已入件 2017-06-29 18:52:51</t>
  </si>
  <si>
    <t>寶寶們熱血去路跑-XL*2，L*2</t>
  </si>
  <si>
    <t>已入件 2017-06-29 18:53:15</t>
  </si>
  <si>
    <t>發票沒有隊-XL*3，L*2</t>
  </si>
  <si>
    <t>已入件 2017-06-29 18:50:17</t>
  </si>
  <si>
    <t>1052，XL</t>
  </si>
  <si>
    <t>已入件 2017-06-29 18:49:51</t>
  </si>
  <si>
    <t>1051，XL</t>
  </si>
  <si>
    <t>已入件 2017-06-29 18:50:21</t>
  </si>
  <si>
    <t>1041，XL</t>
  </si>
  <si>
    <t>已入件 2017-06-29 18:51:01</t>
  </si>
  <si>
    <t>1068，L</t>
  </si>
  <si>
    <t>已入件 2017-06-29 18:50:33</t>
  </si>
  <si>
    <t>1034，L</t>
  </si>
  <si>
    <t>已入件 2017-06-29 18:50:57</t>
  </si>
  <si>
    <t>FOREVER18-L</t>
  </si>
  <si>
    <t>已入件 2017-06-29 18:47:40</t>
  </si>
  <si>
    <t>蘋果の小舖-L</t>
  </si>
  <si>
    <t>已入件 2017-06-29 18:53:02</t>
  </si>
  <si>
    <t>Gogogo-L</t>
  </si>
  <si>
    <t>已入件 2017-06-29 18:47:52</t>
  </si>
  <si>
    <t>Frank&amp;Iris-XL*1，L*1</t>
  </si>
  <si>
    <t>已入件 2017-06-29 18:47:50</t>
  </si>
  <si>
    <t>run-XL*2，L*1</t>
  </si>
  <si>
    <t>已入件 2017-06-29 18:48:01</t>
  </si>
  <si>
    <t>1059，XL</t>
  </si>
  <si>
    <t>已入件 2017-06-29 18:51:50</t>
  </si>
  <si>
    <t>1061，L</t>
  </si>
  <si>
    <t>已入件 2017-06-29 18:50:23</t>
  </si>
  <si>
    <t>蘇波啾尼爾-XL</t>
  </si>
  <si>
    <t>已入件 2017-06-29 18:53:05</t>
  </si>
  <si>
    <t>双人徐-XL*1，L*1</t>
  </si>
  <si>
    <t>已入件 2017-06-29 18:53:00</t>
  </si>
  <si>
    <t>1030，L</t>
  </si>
  <si>
    <t>已入件 2017-06-29 18:51:33</t>
  </si>
  <si>
    <t>1049，XL</t>
  </si>
  <si>
    <t>已入件 2017-06-29 18:49:46</t>
  </si>
  <si>
    <t>頭城胖妹紙二人組-L</t>
  </si>
  <si>
    <t>已入件 2017-06-29 18:52:58</t>
  </si>
  <si>
    <t>1024，XL</t>
  </si>
  <si>
    <t>已入件 2017-06-29 18:52:06</t>
  </si>
  <si>
    <t>SIS-L</t>
  </si>
  <si>
    <t>已入件 2017-06-29 18:48:21</t>
  </si>
  <si>
    <t>VC戰隊-L</t>
  </si>
  <si>
    <t>已入件 2017-06-29 18:47:18</t>
  </si>
  <si>
    <t>Wearefamily-XL*1，L*6</t>
  </si>
  <si>
    <t>已入件 2017-06-29 18:47:05</t>
  </si>
  <si>
    <t>愛跑隊-L</t>
  </si>
  <si>
    <t>已入件 2017-06-29 18:52:41</t>
  </si>
  <si>
    <t>圓仔圓仔-XL</t>
  </si>
  <si>
    <t>已入件 2017-06-29 18:52:45</t>
  </si>
  <si>
    <t>一二三-XL*1，L*1</t>
  </si>
  <si>
    <t>已入件 2017-06-29 18:46:49</t>
  </si>
  <si>
    <t>蓬蓬兔隊-XL*2，L*2</t>
  </si>
  <si>
    <t>已入件 2017-06-29 18:52:52</t>
  </si>
  <si>
    <t>撒瑪呢-XL*4，L*2</t>
  </si>
  <si>
    <t>已入件 2017-06-29 18:54:44</t>
  </si>
  <si>
    <t>輕鬆跑-XL*2，L*3</t>
  </si>
  <si>
    <t>已入件 2017-06-29 18:53:26</t>
  </si>
  <si>
    <t>快樂路跑-XL*2，L*1</t>
  </si>
  <si>
    <t>已入件 2017-06-29 18:54:12</t>
  </si>
  <si>
    <t>一家人-XL*4，L*1</t>
  </si>
  <si>
    <t>已入件 2017-06-29 18:48:07</t>
  </si>
  <si>
    <t>一葉知秋-XL</t>
  </si>
  <si>
    <t>已入件 2017-06-29 18:46:41</t>
  </si>
  <si>
    <t>1037，XL</t>
  </si>
  <si>
    <t>已入件 2017-06-29 18:51:32</t>
  </si>
  <si>
    <t>七號傳說-XL</t>
  </si>
  <si>
    <t>已入件 2017-06-29 18:53:03</t>
  </si>
  <si>
    <t>1014，XL</t>
  </si>
  <si>
    <t>已入件 2017-06-29 18:51:44</t>
  </si>
  <si>
    <t>1013，XL</t>
  </si>
  <si>
    <t>已入件 2017-06-29 18:51:53</t>
  </si>
  <si>
    <t>1015，L</t>
  </si>
  <si>
    <t>1016，XL</t>
  </si>
  <si>
    <t>已入件 2017-06-29 18:52:05</t>
  </si>
  <si>
    <t>1017，L</t>
  </si>
  <si>
    <t>已入件 2017-06-29 18:51:41</t>
  </si>
  <si>
    <t>大偉酷跑團-XL</t>
  </si>
  <si>
    <t>已入件 2017-06-29 18:56:27</t>
  </si>
  <si>
    <t>山東早點-L</t>
  </si>
  <si>
    <t>已入件 2017-06-29 18:53:48</t>
  </si>
  <si>
    <t>不要不要的-XL</t>
  </si>
  <si>
    <t>已入件 2017-06-29 18:53:14</t>
  </si>
  <si>
    <t>陳有慶-XL*1，L*1</t>
  </si>
  <si>
    <t>已入件 2017-06-29 18:48:26</t>
  </si>
  <si>
    <t>唬神-L*1，XL*1</t>
  </si>
  <si>
    <t>已入件 2017-06-29 18:48:19</t>
  </si>
  <si>
    <t>比G尼萬歳-XL</t>
  </si>
  <si>
    <t>已入件 2017-06-29 18:52:55</t>
  </si>
  <si>
    <t>老友友隊-XL</t>
  </si>
  <si>
    <t>已入件 2017-06-29 18:53:45</t>
  </si>
  <si>
    <t>1018，XL</t>
  </si>
  <si>
    <t>已入件 2017-06-29 18:51:54</t>
  </si>
  <si>
    <t>1033，L</t>
  </si>
  <si>
    <t>已入件 2017-06-29 18:51:46</t>
  </si>
  <si>
    <t>1019，XL</t>
  </si>
  <si>
    <t>已入件 2017-06-29 18:51:24</t>
  </si>
  <si>
    <t>1011，XL</t>
  </si>
  <si>
    <t>已入件 2017-06-29 18:51:39</t>
  </si>
  <si>
    <t>1010，XL</t>
  </si>
  <si>
    <t>已入件 2017-06-29 18:52:03</t>
  </si>
  <si>
    <t>1057，XL</t>
  </si>
  <si>
    <t>已入件 2017-06-29 18:50:01</t>
  </si>
  <si>
    <t>1067，XL</t>
  </si>
  <si>
    <t>527永不分開-XL*1，L*1</t>
  </si>
  <si>
    <t>已入件 2017-06-29 18:48:05</t>
  </si>
  <si>
    <t>1046，XL</t>
  </si>
  <si>
    <t>1035，L</t>
  </si>
  <si>
    <t>黑白造-XL*2，L*2</t>
  </si>
  <si>
    <t>已入件 2017-06-29 18:53:07</t>
  </si>
  <si>
    <t>1021，XL</t>
  </si>
  <si>
    <t>1048，XL</t>
  </si>
  <si>
    <t>已入件 2017-06-29 18:50:28</t>
  </si>
  <si>
    <t>1047，XL</t>
  </si>
  <si>
    <t>已入件 2017-06-29 18:50:31</t>
  </si>
  <si>
    <t>WG101-XL*9，L*1</t>
  </si>
  <si>
    <t>已入件 2017-06-29 18:53:01</t>
  </si>
  <si>
    <t>1338，L</t>
  </si>
  <si>
    <t>已入件 2017-06-29 18:51:59</t>
  </si>
  <si>
    <t>1337，XL</t>
  </si>
  <si>
    <t>1336，XL</t>
  </si>
  <si>
    <t>已入件 2017-06-29 18:49:27</t>
  </si>
  <si>
    <t>Eighteen-L</t>
  </si>
  <si>
    <t>已入件 2017-06-29 18:46:54</t>
  </si>
  <si>
    <t>打鐵要趁熱-XL</t>
  </si>
  <si>
    <t>名偵探柯基-XL*7，L*5</t>
  </si>
  <si>
    <t>已入件 2017-06-29 18:56:26</t>
  </si>
  <si>
    <t>有種別跑！-XL*2，L*3</t>
  </si>
  <si>
    <t>已入件 2017-06-29 18:53:42</t>
  </si>
  <si>
    <t>散步組-XL</t>
  </si>
  <si>
    <t>已入件 2017-06-29 18:48:36</t>
  </si>
  <si>
    <t>超感8人-XL*4，L*4</t>
  </si>
  <si>
    <t>已入件 2017-06-29 18:53:06</t>
  </si>
  <si>
    <t>萌萌-XL*1，L*1</t>
  </si>
  <si>
    <t>已入件 2017-06-29 18:48:41</t>
  </si>
  <si>
    <t>1042，L</t>
  </si>
  <si>
    <t>佐佐安傑•佑佑凱菡-XL*1，L*1</t>
  </si>
  <si>
    <t>已入件 2017-06-29 18:53:40</t>
  </si>
  <si>
    <t>我要吃烤雞-XL*2，L*6</t>
  </si>
  <si>
    <t>已入件 2017-06-29 18:56:28</t>
  </si>
  <si>
    <t>1056，L</t>
  </si>
  <si>
    <t>1023，XL</t>
  </si>
  <si>
    <t>郵局</t>
    <phoneticPr fontId="18" type="noConversion"/>
  </si>
  <si>
    <t>王O偉</t>
  </si>
  <si>
    <t>潘O聖</t>
  </si>
  <si>
    <t>邱O怡</t>
  </si>
  <si>
    <t>張O偉</t>
  </si>
  <si>
    <t>江O盟</t>
  </si>
  <si>
    <t>鍾O諺</t>
  </si>
  <si>
    <t>周O佑</t>
  </si>
  <si>
    <t>許O安</t>
  </si>
  <si>
    <t>林O佑</t>
  </si>
  <si>
    <t>鄭O襦</t>
  </si>
  <si>
    <t>蔡O霖</t>
  </si>
  <si>
    <t>夏O琳</t>
  </si>
  <si>
    <t>賴O頤</t>
  </si>
  <si>
    <t>陳O成</t>
  </si>
  <si>
    <t>楊O琦</t>
  </si>
  <si>
    <t>吳O杰</t>
  </si>
  <si>
    <t>高O俠</t>
  </si>
  <si>
    <t>黃O祺</t>
  </si>
  <si>
    <t>蕭O婷</t>
  </si>
  <si>
    <t>練O男</t>
  </si>
  <si>
    <t>何O華</t>
  </si>
  <si>
    <t>江O良</t>
  </si>
  <si>
    <t>胡O云</t>
  </si>
  <si>
    <t>李O君</t>
  </si>
  <si>
    <t>WOndyKe</t>
  </si>
  <si>
    <t>鮑O安</t>
  </si>
  <si>
    <t>余O驤</t>
  </si>
  <si>
    <t>吳O綺</t>
  </si>
  <si>
    <t>林O伶</t>
  </si>
  <si>
    <t>蔡O芝</t>
  </si>
  <si>
    <t>張O琳</t>
  </si>
  <si>
    <t>游O豪</t>
  </si>
  <si>
    <t>王O弘</t>
  </si>
  <si>
    <t>黃O銘</t>
  </si>
  <si>
    <t>李O綸</t>
  </si>
  <si>
    <t>林O</t>
  </si>
  <si>
    <t>陳O安</t>
  </si>
  <si>
    <t>鄭O棕</t>
  </si>
  <si>
    <t>陳O昕</t>
  </si>
  <si>
    <t>李O政</t>
  </si>
  <si>
    <t>蔡O盟</t>
  </si>
  <si>
    <t>徐O鴻</t>
  </si>
  <si>
    <t>馬O豪</t>
  </si>
  <si>
    <t>卓O穎</t>
  </si>
  <si>
    <t>彭O鈞</t>
  </si>
  <si>
    <t>李O誌</t>
  </si>
  <si>
    <t>陳O宏</t>
  </si>
  <si>
    <t>吳O詅</t>
  </si>
  <si>
    <t>裴O蓁</t>
  </si>
  <si>
    <t>林O孝</t>
  </si>
  <si>
    <t>葉O哲</t>
  </si>
  <si>
    <t>莊O銘</t>
  </si>
  <si>
    <t>盧O宇</t>
  </si>
  <si>
    <t>鍾O真</t>
  </si>
  <si>
    <t>吳O</t>
  </si>
  <si>
    <t>周O柔</t>
  </si>
  <si>
    <t>許O綺</t>
  </si>
  <si>
    <t>鄭O凱</t>
  </si>
  <si>
    <t>黃O玲</t>
  </si>
  <si>
    <t>李O彥</t>
  </si>
  <si>
    <t>李O宇</t>
  </si>
  <si>
    <t>張O榮</t>
  </si>
  <si>
    <t>許O偉</t>
  </si>
  <si>
    <t>徐O慶</t>
  </si>
  <si>
    <t>蔡O姍</t>
  </si>
  <si>
    <t>陳O之</t>
  </si>
  <si>
    <t>謝O汝</t>
  </si>
  <si>
    <t>蕭O靚</t>
  </si>
  <si>
    <t>曾O軒</t>
  </si>
  <si>
    <t>胡O瑋</t>
  </si>
  <si>
    <t>李O慈</t>
  </si>
  <si>
    <t>張O任</t>
  </si>
  <si>
    <t>陳O儒</t>
  </si>
  <si>
    <t>林O瑋</t>
  </si>
  <si>
    <t>徐O鳳</t>
  </si>
  <si>
    <t>簡O芳</t>
  </si>
  <si>
    <t>廖O雋</t>
  </si>
  <si>
    <t>柯O伶</t>
  </si>
  <si>
    <t>莊O申</t>
  </si>
  <si>
    <t>游O芳</t>
  </si>
  <si>
    <t>曾O涵</t>
  </si>
  <si>
    <t>黃O真</t>
  </si>
  <si>
    <t>簡O汝</t>
  </si>
  <si>
    <t>鄧O豪</t>
  </si>
  <si>
    <t>陳O慶</t>
  </si>
  <si>
    <t>劉O慧</t>
  </si>
  <si>
    <t>舞O愛哈娜</t>
  </si>
  <si>
    <t>楊O緯</t>
  </si>
  <si>
    <t>顏O順</t>
  </si>
  <si>
    <t>林O富</t>
  </si>
  <si>
    <t>黃O鈞</t>
  </si>
  <si>
    <t>蕭O彥</t>
  </si>
  <si>
    <t>張O瑄</t>
  </si>
  <si>
    <t>周O昌</t>
  </si>
  <si>
    <t>劉O仁</t>
  </si>
  <si>
    <t>黃O華</t>
  </si>
  <si>
    <t>張O敬</t>
  </si>
  <si>
    <t>高O庭</t>
  </si>
  <si>
    <t>吳O宜</t>
  </si>
  <si>
    <t>游O娟</t>
  </si>
  <si>
    <t>張O元</t>
  </si>
  <si>
    <t>賴O妘</t>
  </si>
  <si>
    <t>林O騏</t>
  </si>
  <si>
    <t>賴O彬</t>
  </si>
  <si>
    <t>陳O興</t>
  </si>
  <si>
    <t>吳O容</t>
  </si>
  <si>
    <t>侯O良</t>
  </si>
  <si>
    <t>高O生</t>
  </si>
  <si>
    <t>劉O良</t>
  </si>
  <si>
    <t>陳O傑</t>
  </si>
  <si>
    <t>林O文</t>
  </si>
  <si>
    <t>高O雙</t>
  </si>
  <si>
    <t>林O妤</t>
  </si>
  <si>
    <t>江O輝</t>
  </si>
  <si>
    <t>廖O強</t>
  </si>
  <si>
    <t>黃O茹</t>
  </si>
  <si>
    <t>張O慶</t>
  </si>
  <si>
    <t>吳O展</t>
  </si>
  <si>
    <t>林O樺</t>
  </si>
  <si>
    <t>胡O樺</t>
  </si>
  <si>
    <t>黃O懷</t>
  </si>
  <si>
    <t>郭O淑</t>
  </si>
  <si>
    <t>周O輝</t>
  </si>
  <si>
    <t>楊O穎</t>
  </si>
  <si>
    <t>馮O貞</t>
  </si>
  <si>
    <t>譚O恩</t>
  </si>
  <si>
    <t>許O豪</t>
  </si>
  <si>
    <t>陳O祥</t>
  </si>
  <si>
    <t>傅O德</t>
  </si>
  <si>
    <t>許O菡</t>
  </si>
  <si>
    <t>林O儒</t>
  </si>
  <si>
    <t>林O瑩</t>
  </si>
  <si>
    <t>李O保</t>
  </si>
  <si>
    <t>地址 / 門市地</t>
  </si>
  <si>
    <t>基隆市中正區</t>
  </si>
  <si>
    <t>臺北市松山區</t>
  </si>
  <si>
    <t>宜蘭縣三星鄉</t>
  </si>
  <si>
    <t>新北市鶯歌區</t>
  </si>
  <si>
    <t>宜蘭縣員山鄉</t>
  </si>
  <si>
    <t>花蓮縣新城鄉</t>
  </si>
  <si>
    <t>桃園市中壢區</t>
  </si>
  <si>
    <t>台北市信義區</t>
  </si>
  <si>
    <t>宜蘭縣羅東鎮</t>
  </si>
  <si>
    <t>桃園市楊梅區</t>
  </si>
  <si>
    <t>台北市文山區</t>
  </si>
  <si>
    <t>新北市蘆洲區</t>
  </si>
  <si>
    <t>宜蘭縣宜蘭市</t>
  </si>
  <si>
    <t>宜蘭縣頭城鎮</t>
  </si>
  <si>
    <t>花蓮縣花蓮市</t>
  </si>
  <si>
    <t>台中市西屯區</t>
  </si>
  <si>
    <t>新北市三重區</t>
  </si>
  <si>
    <t>花蓮縣壽豐鄉</t>
  </si>
  <si>
    <t>宜蘭縣蘇澳鎮</t>
  </si>
  <si>
    <t>新北市新店區</t>
  </si>
  <si>
    <t>苗栗縣泰安鄉</t>
  </si>
  <si>
    <t>新北市瑞芳區</t>
  </si>
  <si>
    <t>桃園市龍潭區</t>
  </si>
  <si>
    <t>台北市萬華區</t>
  </si>
  <si>
    <t>新北市中和區</t>
  </si>
  <si>
    <t>宜蘭縣礁溪鄉</t>
  </si>
  <si>
    <t>新竹縣竹北市</t>
  </si>
  <si>
    <t>台北市南港區</t>
  </si>
  <si>
    <t>基隆市信義區</t>
  </si>
  <si>
    <t>桃園市桃園區</t>
  </si>
  <si>
    <t>基隆市安樂區</t>
  </si>
  <si>
    <t>花蓮縣吉安鄉</t>
  </si>
  <si>
    <t>宜蘭縣冬山鄉</t>
  </si>
  <si>
    <t>桃園市蘆竹區</t>
  </si>
  <si>
    <t>桃園市大園區</t>
  </si>
  <si>
    <t>新北市板橋區</t>
  </si>
  <si>
    <t>新竹縣竹東鎮</t>
  </si>
  <si>
    <t>臺北市內湖區</t>
  </si>
  <si>
    <t>台北市中正區</t>
  </si>
  <si>
    <t>台北市內湖區</t>
  </si>
  <si>
    <t>台中市西區華</t>
  </si>
  <si>
    <t>新竹市香山區</t>
  </si>
  <si>
    <t>台北市大同區</t>
  </si>
  <si>
    <t>桃園市龜山區</t>
  </si>
  <si>
    <t>台中市南區南</t>
  </si>
  <si>
    <t>新北市三峽區</t>
  </si>
  <si>
    <t>新竹市東區寶</t>
  </si>
  <si>
    <t>台北市中山區</t>
  </si>
  <si>
    <t>台中市龍井區</t>
  </si>
  <si>
    <t>桃園市平鎮區</t>
  </si>
  <si>
    <t>宜蘭縣五結鄉</t>
  </si>
  <si>
    <t>新北市汐止區</t>
  </si>
  <si>
    <t>新竹市北區延</t>
  </si>
  <si>
    <t>嘉義市西區杭</t>
  </si>
  <si>
    <t>雲林縣斗六市</t>
  </si>
  <si>
    <t>花蓮縣光復鄉</t>
  </si>
  <si>
    <t>新北市新莊區</t>
  </si>
  <si>
    <t>台中市烏日區</t>
  </si>
  <si>
    <t>花蓮縣玉里鎮</t>
  </si>
  <si>
    <t>彰化縣永靖鄉</t>
  </si>
  <si>
    <t>台北市松山區</t>
  </si>
  <si>
    <t>(269)宜蘭縣冬</t>
  </si>
  <si>
    <t>新北市樹林區</t>
  </si>
  <si>
    <t>桃園市大溪區</t>
  </si>
  <si>
    <t>桃園市觀音區</t>
  </si>
  <si>
    <t>南投縣鹿谷鄉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</si>
</sst>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showGridLines="0" tabSelected="1" workbookViewId="0">
      <selection activeCell="F5" sqref="F5"/>
    </sheetView>
  </sheetViews>
  <sheetFormatPr defaultRowHeight="16.5" x14ac:dyDescent="0.25"/>
  <cols>
    <col min="1" max="1" width="5.125" bestFit="1" customWidth="1"/>
    <col min="2" max="2" width="6.125" customWidth="1"/>
    <col min="3" max="3" width="18.25" style="1" bestFit="1" customWidth="1"/>
    <col min="4" max="4" width="9.75" style="1" customWidth="1"/>
    <col min="5" max="5" width="15.25" customWidth="1"/>
    <col min="6" max="6" width="25.625" bestFit="1" customWidth="1"/>
    <col min="7" max="7" width="5.125" bestFit="1" customWidth="1"/>
    <col min="8" max="8" width="20.375" bestFit="1" customWidth="1"/>
  </cols>
  <sheetData>
    <row r="1" spans="1:8" x14ac:dyDescent="0.25">
      <c r="A1" s="2" t="s">
        <v>0</v>
      </c>
      <c r="B1" s="2" t="s">
        <v>1</v>
      </c>
      <c r="C1" s="3" t="s">
        <v>2</v>
      </c>
      <c r="D1" s="3" t="s">
        <v>3</v>
      </c>
      <c r="E1" s="2" t="s">
        <v>403</v>
      </c>
      <c r="F1" s="2" t="s">
        <v>4</v>
      </c>
      <c r="G1" s="2" t="s">
        <v>5</v>
      </c>
      <c r="H1" s="2" t="s">
        <v>6</v>
      </c>
    </row>
    <row r="2" spans="1:8" ht="31.5" x14ac:dyDescent="0.25">
      <c r="A2" s="2">
        <v>1</v>
      </c>
      <c r="B2" s="2" t="s">
        <v>269</v>
      </c>
      <c r="C2" s="3" t="str">
        <f>"82491222027818"</f>
        <v>82491222027818</v>
      </c>
      <c r="D2" s="3" t="s">
        <v>270</v>
      </c>
      <c r="E2" s="2" t="s">
        <v>404</v>
      </c>
      <c r="F2" s="2" t="s">
        <v>7</v>
      </c>
      <c r="G2" s="2">
        <v>2</v>
      </c>
      <c r="H2" s="2" t="s">
        <v>8</v>
      </c>
    </row>
    <row r="3" spans="1:8" ht="31.5" x14ac:dyDescent="0.25">
      <c r="A3" s="2">
        <v>2</v>
      </c>
      <c r="B3" s="2" t="s">
        <v>269</v>
      </c>
      <c r="C3" s="3" t="str">
        <f>"82491722027818"</f>
        <v>82491722027818</v>
      </c>
      <c r="D3" s="3" t="s">
        <v>271</v>
      </c>
      <c r="E3" s="2" t="s">
        <v>405</v>
      </c>
      <c r="F3" s="2" t="s">
        <v>9</v>
      </c>
      <c r="G3" s="2">
        <v>3</v>
      </c>
      <c r="H3" s="2" t="s">
        <v>10</v>
      </c>
    </row>
    <row r="4" spans="1:8" ht="31.5" x14ac:dyDescent="0.25">
      <c r="A4" s="2">
        <v>3</v>
      </c>
      <c r="B4" s="2" t="s">
        <v>269</v>
      </c>
      <c r="C4" s="3" t="str">
        <f>"82491822027818"</f>
        <v>82491822027818</v>
      </c>
      <c r="D4" s="3" t="s">
        <v>272</v>
      </c>
      <c r="E4" s="2" t="s">
        <v>406</v>
      </c>
      <c r="F4" s="2" t="s">
        <v>11</v>
      </c>
      <c r="G4" s="2">
        <v>3</v>
      </c>
      <c r="H4" s="2" t="s">
        <v>12</v>
      </c>
    </row>
    <row r="5" spans="1:8" ht="31.5" x14ac:dyDescent="0.25">
      <c r="A5" s="2">
        <v>4</v>
      </c>
      <c r="B5" s="2" t="s">
        <v>269</v>
      </c>
      <c r="C5" s="3" t="str">
        <f>"82483322027818"</f>
        <v>82483322027818</v>
      </c>
      <c r="D5" s="3" t="s">
        <v>273</v>
      </c>
      <c r="E5" s="2" t="s">
        <v>407</v>
      </c>
      <c r="F5" s="2" t="s">
        <v>13</v>
      </c>
      <c r="G5" s="2">
        <v>1</v>
      </c>
      <c r="H5" s="2" t="s">
        <v>14</v>
      </c>
    </row>
    <row r="6" spans="1:8" ht="31.5" x14ac:dyDescent="0.25">
      <c r="A6" s="2">
        <v>5</v>
      </c>
      <c r="B6" s="2" t="s">
        <v>269</v>
      </c>
      <c r="C6" s="3" t="str">
        <f>"82483222027818"</f>
        <v>82483222027818</v>
      </c>
      <c r="D6" s="3" t="s">
        <v>274</v>
      </c>
      <c r="E6" s="2" t="s">
        <v>408</v>
      </c>
      <c r="F6" s="2" t="s">
        <v>15</v>
      </c>
      <c r="G6" s="2">
        <v>1</v>
      </c>
      <c r="H6" s="2" t="s">
        <v>16</v>
      </c>
    </row>
    <row r="7" spans="1:8" ht="31.5" x14ac:dyDescent="0.25">
      <c r="A7" s="2">
        <v>6</v>
      </c>
      <c r="B7" s="2" t="s">
        <v>269</v>
      </c>
      <c r="C7" s="3" t="str">
        <f>"82483122027818"</f>
        <v>82483122027818</v>
      </c>
      <c r="D7" s="3" t="s">
        <v>275</v>
      </c>
      <c r="E7" s="2" t="s">
        <v>409</v>
      </c>
      <c r="F7" s="2" t="s">
        <v>17</v>
      </c>
      <c r="G7" s="2">
        <v>1</v>
      </c>
      <c r="H7" s="2" t="s">
        <v>18</v>
      </c>
    </row>
    <row r="8" spans="1:8" ht="31.5" x14ac:dyDescent="0.25">
      <c r="A8" s="2">
        <v>7</v>
      </c>
      <c r="B8" s="2" t="s">
        <v>269</v>
      </c>
      <c r="C8" s="3" t="str">
        <f>"82491622027818"</f>
        <v>82491622027818</v>
      </c>
      <c r="D8" s="3" t="s">
        <v>276</v>
      </c>
      <c r="E8" s="2" t="s">
        <v>410</v>
      </c>
      <c r="F8" s="2" t="s">
        <v>19</v>
      </c>
      <c r="G8" s="2">
        <v>2</v>
      </c>
      <c r="H8" s="2" t="s">
        <v>20</v>
      </c>
    </row>
    <row r="9" spans="1:8" ht="31.5" x14ac:dyDescent="0.25">
      <c r="A9" s="2">
        <v>8</v>
      </c>
      <c r="B9" s="2" t="s">
        <v>269</v>
      </c>
      <c r="C9" s="3" t="str">
        <f>"82483422027818"</f>
        <v>82483422027818</v>
      </c>
      <c r="D9" s="3" t="s">
        <v>277</v>
      </c>
      <c r="E9" s="2" t="s">
        <v>411</v>
      </c>
      <c r="F9" s="2" t="s">
        <v>21</v>
      </c>
      <c r="G9" s="2">
        <v>1</v>
      </c>
      <c r="H9" s="2" t="s">
        <v>22</v>
      </c>
    </row>
    <row r="10" spans="1:8" ht="31.5" x14ac:dyDescent="0.25">
      <c r="A10" s="2">
        <v>9</v>
      </c>
      <c r="B10" s="2" t="s">
        <v>269</v>
      </c>
      <c r="C10" s="3" t="str">
        <f>"82491422027818"</f>
        <v>82491422027818</v>
      </c>
      <c r="D10" s="3" t="s">
        <v>278</v>
      </c>
      <c r="E10" s="2" t="s">
        <v>412</v>
      </c>
      <c r="F10" s="2" t="s">
        <v>23</v>
      </c>
      <c r="G10" s="2">
        <v>6</v>
      </c>
      <c r="H10" s="2" t="s">
        <v>24</v>
      </c>
    </row>
    <row r="11" spans="1:8" ht="31.5" x14ac:dyDescent="0.25">
      <c r="A11" s="2">
        <v>10</v>
      </c>
      <c r="B11" s="2" t="s">
        <v>269</v>
      </c>
      <c r="C11" s="3" t="str">
        <f>"82491922027818"</f>
        <v>82491922027818</v>
      </c>
      <c r="D11" s="3" t="s">
        <v>279</v>
      </c>
      <c r="E11" s="2" t="s">
        <v>413</v>
      </c>
      <c r="F11" s="2" t="s">
        <v>25</v>
      </c>
      <c r="G11" s="2">
        <v>2</v>
      </c>
      <c r="H11" s="2" t="s">
        <v>26</v>
      </c>
    </row>
    <row r="12" spans="1:8" ht="31.5" x14ac:dyDescent="0.25">
      <c r="A12" s="2">
        <v>11</v>
      </c>
      <c r="B12" s="2" t="s">
        <v>269</v>
      </c>
      <c r="C12" s="3" t="str">
        <f>"82493322027818"</f>
        <v>82493322027818</v>
      </c>
      <c r="D12" s="3" t="s">
        <v>280</v>
      </c>
      <c r="E12" s="2" t="s">
        <v>414</v>
      </c>
      <c r="F12" s="2" t="s">
        <v>27</v>
      </c>
      <c r="G12" s="2">
        <v>2</v>
      </c>
      <c r="H12" s="2" t="s">
        <v>28</v>
      </c>
    </row>
    <row r="13" spans="1:8" ht="31.5" x14ac:dyDescent="0.25">
      <c r="A13" s="2">
        <v>12</v>
      </c>
      <c r="B13" s="2" t="s">
        <v>269</v>
      </c>
      <c r="C13" s="3" t="str">
        <f>"82492722027818"</f>
        <v>82492722027818</v>
      </c>
      <c r="D13" s="3" t="s">
        <v>281</v>
      </c>
      <c r="E13" s="2" t="s">
        <v>415</v>
      </c>
      <c r="F13" s="2" t="s">
        <v>29</v>
      </c>
      <c r="G13" s="2">
        <v>2</v>
      </c>
      <c r="H13" s="2" t="s">
        <v>30</v>
      </c>
    </row>
    <row r="14" spans="1:8" ht="31.5" x14ac:dyDescent="0.25">
      <c r="A14" s="2">
        <v>13</v>
      </c>
      <c r="B14" s="2" t="s">
        <v>269</v>
      </c>
      <c r="C14" s="3" t="str">
        <f>"82483722027818"</f>
        <v>82483722027818</v>
      </c>
      <c r="D14" s="3" t="s">
        <v>282</v>
      </c>
      <c r="E14" s="2" t="s">
        <v>416</v>
      </c>
      <c r="F14" s="2" t="s">
        <v>31</v>
      </c>
      <c r="G14" s="2">
        <v>1</v>
      </c>
      <c r="H14" s="2" t="s">
        <v>32</v>
      </c>
    </row>
    <row r="15" spans="1:8" ht="31.5" x14ac:dyDescent="0.25">
      <c r="A15" s="2">
        <v>14</v>
      </c>
      <c r="B15" s="2" t="s">
        <v>269</v>
      </c>
      <c r="C15" s="3" t="str">
        <f>"82483622027818"</f>
        <v>82483622027818</v>
      </c>
      <c r="D15" s="3" t="s">
        <v>283</v>
      </c>
      <c r="E15" s="2" t="s">
        <v>408</v>
      </c>
      <c r="F15" s="2" t="s">
        <v>33</v>
      </c>
      <c r="G15" s="2">
        <v>1</v>
      </c>
      <c r="H15" s="2" t="s">
        <v>34</v>
      </c>
    </row>
    <row r="16" spans="1:8" ht="31.5" x14ac:dyDescent="0.25">
      <c r="A16" s="2">
        <v>15</v>
      </c>
      <c r="B16" s="2" t="s">
        <v>269</v>
      </c>
      <c r="C16" s="3" t="str">
        <f>"82489122027818"</f>
        <v>82489122027818</v>
      </c>
      <c r="D16" s="3" t="s">
        <v>284</v>
      </c>
      <c r="E16" s="2" t="s">
        <v>416</v>
      </c>
      <c r="F16" s="2" t="s">
        <v>35</v>
      </c>
      <c r="G16" s="2">
        <v>5</v>
      </c>
      <c r="H16" s="2" t="s">
        <v>36</v>
      </c>
    </row>
    <row r="17" spans="1:8" ht="31.5" x14ac:dyDescent="0.25">
      <c r="A17" s="2">
        <v>16</v>
      </c>
      <c r="B17" s="2" t="s">
        <v>269</v>
      </c>
      <c r="C17" s="3" t="str">
        <f>"82491522027818"</f>
        <v>82491522027818</v>
      </c>
      <c r="D17" s="3" t="s">
        <v>285</v>
      </c>
      <c r="E17" s="2" t="s">
        <v>417</v>
      </c>
      <c r="F17" s="2" t="s">
        <v>37</v>
      </c>
      <c r="G17" s="2">
        <v>2</v>
      </c>
      <c r="H17" s="2" t="s">
        <v>38</v>
      </c>
    </row>
    <row r="18" spans="1:8" ht="31.5" x14ac:dyDescent="0.25">
      <c r="A18" s="2">
        <v>17</v>
      </c>
      <c r="B18" s="2" t="s">
        <v>269</v>
      </c>
      <c r="C18" s="3" t="str">
        <f>"82492322027818"</f>
        <v>82492322027818</v>
      </c>
      <c r="D18" s="3" t="s">
        <v>286</v>
      </c>
      <c r="E18" s="2" t="s">
        <v>418</v>
      </c>
      <c r="F18" s="2" t="s">
        <v>39</v>
      </c>
      <c r="G18" s="2">
        <v>3</v>
      </c>
      <c r="H18" s="2" t="s">
        <v>40</v>
      </c>
    </row>
    <row r="19" spans="1:8" ht="31.5" x14ac:dyDescent="0.25">
      <c r="A19" s="2">
        <v>18</v>
      </c>
      <c r="B19" s="2" t="s">
        <v>269</v>
      </c>
      <c r="C19" s="3" t="str">
        <f>"82492422027818"</f>
        <v>82492422027818</v>
      </c>
      <c r="D19" s="3" t="s">
        <v>287</v>
      </c>
      <c r="E19" s="2" t="s">
        <v>419</v>
      </c>
      <c r="F19" s="2" t="s">
        <v>41</v>
      </c>
      <c r="G19" s="2">
        <v>4</v>
      </c>
      <c r="H19" s="2" t="s">
        <v>42</v>
      </c>
    </row>
    <row r="20" spans="1:8" ht="31.5" x14ac:dyDescent="0.25">
      <c r="A20" s="2">
        <v>19</v>
      </c>
      <c r="B20" s="2" t="s">
        <v>269</v>
      </c>
      <c r="C20" s="3" t="str">
        <f>"82484422027818"</f>
        <v>82484422027818</v>
      </c>
      <c r="D20" s="3" t="s">
        <v>288</v>
      </c>
      <c r="E20" s="2" t="s">
        <v>420</v>
      </c>
      <c r="F20" s="2" t="s">
        <v>43</v>
      </c>
      <c r="G20" s="2">
        <v>1</v>
      </c>
      <c r="H20" s="2" t="s">
        <v>44</v>
      </c>
    </row>
    <row r="21" spans="1:8" ht="31.5" x14ac:dyDescent="0.25">
      <c r="A21" s="2">
        <v>20</v>
      </c>
      <c r="B21" s="2" t="s">
        <v>269</v>
      </c>
      <c r="C21" s="3" t="str">
        <f>"82484522027818"</f>
        <v>82484522027818</v>
      </c>
      <c r="D21" s="3" t="s">
        <v>289</v>
      </c>
      <c r="E21" s="2" t="s">
        <v>421</v>
      </c>
      <c r="F21" s="2" t="s">
        <v>45</v>
      </c>
      <c r="G21" s="2">
        <v>1</v>
      </c>
      <c r="H21" s="2" t="s">
        <v>46</v>
      </c>
    </row>
    <row r="22" spans="1:8" ht="31.5" x14ac:dyDescent="0.25">
      <c r="A22" s="2">
        <v>21</v>
      </c>
      <c r="B22" s="2" t="s">
        <v>269</v>
      </c>
      <c r="C22" s="3" t="str">
        <f>"82486022027818"</f>
        <v>82486022027818</v>
      </c>
      <c r="D22" s="3" t="s">
        <v>290</v>
      </c>
      <c r="E22" s="2" t="s">
        <v>416</v>
      </c>
      <c r="F22" s="2" t="s">
        <v>47</v>
      </c>
      <c r="G22" s="2">
        <v>1</v>
      </c>
      <c r="H22" s="2" t="s">
        <v>48</v>
      </c>
    </row>
    <row r="23" spans="1:8" ht="31.5" x14ac:dyDescent="0.25">
      <c r="A23" s="2">
        <v>22</v>
      </c>
      <c r="B23" s="2" t="s">
        <v>269</v>
      </c>
      <c r="C23" s="3" t="str">
        <f>"82484822027818"</f>
        <v>82484822027818</v>
      </c>
      <c r="D23" s="3" t="s">
        <v>291</v>
      </c>
      <c r="E23" s="2" t="s">
        <v>422</v>
      </c>
      <c r="F23" s="2" t="s">
        <v>49</v>
      </c>
      <c r="G23" s="2">
        <v>1</v>
      </c>
      <c r="H23" s="2" t="s">
        <v>50</v>
      </c>
    </row>
    <row r="24" spans="1:8" ht="31.5" x14ac:dyDescent="0.25">
      <c r="A24" s="2">
        <v>23</v>
      </c>
      <c r="B24" s="2" t="s">
        <v>269</v>
      </c>
      <c r="C24" s="3" t="str">
        <f>"82492922027818"</f>
        <v>82492922027818</v>
      </c>
      <c r="D24" s="3" t="s">
        <v>292</v>
      </c>
      <c r="E24" s="2" t="s">
        <v>423</v>
      </c>
      <c r="F24" s="2" t="s">
        <v>51</v>
      </c>
      <c r="G24" s="2">
        <v>2</v>
      </c>
      <c r="H24" s="2" t="s">
        <v>52</v>
      </c>
    </row>
    <row r="25" spans="1:8" ht="31.5" x14ac:dyDescent="0.25">
      <c r="A25" s="2">
        <v>24</v>
      </c>
      <c r="B25" s="2" t="s">
        <v>269</v>
      </c>
      <c r="C25" s="3" t="str">
        <f>"82482522027818"</f>
        <v>82482522027818</v>
      </c>
      <c r="D25" s="3" t="s">
        <v>293</v>
      </c>
      <c r="E25" s="2" t="s">
        <v>424</v>
      </c>
      <c r="F25" s="2" t="s">
        <v>53</v>
      </c>
      <c r="G25" s="2">
        <v>1</v>
      </c>
      <c r="H25" s="2" t="s">
        <v>50</v>
      </c>
    </row>
    <row r="26" spans="1:8" ht="31.5" x14ac:dyDescent="0.25">
      <c r="A26" s="2">
        <v>25</v>
      </c>
      <c r="B26" s="2" t="s">
        <v>269</v>
      </c>
      <c r="C26" s="3" t="str">
        <f>"82483022027818"</f>
        <v>82483022027818</v>
      </c>
      <c r="D26" s="3" t="s">
        <v>294</v>
      </c>
      <c r="E26" s="2" t="s">
        <v>425</v>
      </c>
      <c r="F26" s="2" t="s">
        <v>54</v>
      </c>
      <c r="G26" s="2">
        <v>1</v>
      </c>
      <c r="H26" s="2" t="s">
        <v>55</v>
      </c>
    </row>
    <row r="27" spans="1:8" ht="31.5" x14ac:dyDescent="0.25">
      <c r="A27" s="2">
        <v>26</v>
      </c>
      <c r="B27" s="2" t="s">
        <v>269</v>
      </c>
      <c r="C27" s="3" t="str">
        <f>"82484922027818"</f>
        <v>82484922027818</v>
      </c>
      <c r="D27" s="3" t="s">
        <v>295</v>
      </c>
      <c r="E27" s="2" t="s">
        <v>426</v>
      </c>
      <c r="F27" s="2" t="s">
        <v>56</v>
      </c>
      <c r="G27" s="2">
        <v>1</v>
      </c>
      <c r="H27" s="2" t="s">
        <v>57</v>
      </c>
    </row>
    <row r="28" spans="1:8" ht="31.5" x14ac:dyDescent="0.25">
      <c r="A28" s="2">
        <v>27</v>
      </c>
      <c r="B28" s="2" t="s">
        <v>269</v>
      </c>
      <c r="C28" s="3" t="str">
        <f>"82485022027818"</f>
        <v>82485022027818</v>
      </c>
      <c r="D28" s="3" t="s">
        <v>296</v>
      </c>
      <c r="E28" s="2" t="s">
        <v>427</v>
      </c>
      <c r="F28" s="2" t="s">
        <v>58</v>
      </c>
      <c r="G28" s="2">
        <v>1</v>
      </c>
      <c r="H28" s="2" t="s">
        <v>59</v>
      </c>
    </row>
    <row r="29" spans="1:8" ht="31.5" x14ac:dyDescent="0.25">
      <c r="A29" s="2">
        <v>28</v>
      </c>
      <c r="B29" s="2" t="s">
        <v>269</v>
      </c>
      <c r="C29" s="3" t="str">
        <f>"82488922027818"</f>
        <v>82488922027818</v>
      </c>
      <c r="D29" s="3" t="s">
        <v>297</v>
      </c>
      <c r="E29" s="2" t="s">
        <v>417</v>
      </c>
      <c r="F29" s="2" t="s">
        <v>60</v>
      </c>
      <c r="G29" s="2">
        <v>2</v>
      </c>
      <c r="H29" s="2" t="s">
        <v>61</v>
      </c>
    </row>
    <row r="30" spans="1:8" ht="31.5" x14ac:dyDescent="0.25">
      <c r="A30" s="2">
        <v>29</v>
      </c>
      <c r="B30" s="2" t="s">
        <v>269</v>
      </c>
      <c r="C30" s="3" t="str">
        <f>"82484322027818"</f>
        <v>82484322027818</v>
      </c>
      <c r="D30" s="3" t="s">
        <v>298</v>
      </c>
      <c r="E30" s="2" t="s">
        <v>428</v>
      </c>
      <c r="F30" s="2" t="s">
        <v>62</v>
      </c>
      <c r="G30" s="2">
        <v>1</v>
      </c>
      <c r="H30" s="2" t="s">
        <v>63</v>
      </c>
    </row>
    <row r="31" spans="1:8" ht="31.5" x14ac:dyDescent="0.25">
      <c r="A31" s="2">
        <v>30</v>
      </c>
      <c r="B31" s="2" t="s">
        <v>269</v>
      </c>
      <c r="C31" s="3" t="str">
        <f>"82490422027818"</f>
        <v>82490422027818</v>
      </c>
      <c r="D31" s="3" t="s">
        <v>299</v>
      </c>
      <c r="E31" s="2" t="s">
        <v>429</v>
      </c>
      <c r="F31" s="2" t="s">
        <v>64</v>
      </c>
      <c r="G31" s="2">
        <v>5</v>
      </c>
      <c r="H31" s="2" t="s">
        <v>65</v>
      </c>
    </row>
    <row r="32" spans="1:8" ht="31.5" x14ac:dyDescent="0.25">
      <c r="A32" s="2">
        <v>31</v>
      </c>
      <c r="B32" s="2" t="s">
        <v>269</v>
      </c>
      <c r="C32" s="3" t="str">
        <f>"82485822027818"</f>
        <v>82485822027818</v>
      </c>
      <c r="D32" s="3" t="s">
        <v>300</v>
      </c>
      <c r="E32" s="2" t="s">
        <v>430</v>
      </c>
      <c r="F32" s="2" t="s">
        <v>66</v>
      </c>
      <c r="G32" s="2">
        <v>1</v>
      </c>
      <c r="H32" s="2" t="s">
        <v>18</v>
      </c>
    </row>
    <row r="33" spans="1:8" ht="31.5" x14ac:dyDescent="0.25">
      <c r="A33" s="2">
        <v>32</v>
      </c>
      <c r="B33" s="2" t="s">
        <v>269</v>
      </c>
      <c r="C33" s="3" t="str">
        <f>"82485922027818"</f>
        <v>82485922027818</v>
      </c>
      <c r="D33" s="3" t="s">
        <v>301</v>
      </c>
      <c r="E33" s="2" t="s">
        <v>429</v>
      </c>
      <c r="F33" s="2" t="s">
        <v>67</v>
      </c>
      <c r="G33" s="2">
        <v>1</v>
      </c>
      <c r="H33" s="2" t="s">
        <v>68</v>
      </c>
    </row>
    <row r="34" spans="1:8" ht="31.5" x14ac:dyDescent="0.25">
      <c r="A34" s="2">
        <v>33</v>
      </c>
      <c r="B34" s="2" t="s">
        <v>269</v>
      </c>
      <c r="C34" s="3" t="str">
        <f>"82488822027818"</f>
        <v>82488822027818</v>
      </c>
      <c r="D34" s="3" t="s">
        <v>302</v>
      </c>
      <c r="E34" s="2" t="s">
        <v>407</v>
      </c>
      <c r="F34" s="2" t="s">
        <v>69</v>
      </c>
      <c r="G34" s="2">
        <v>4</v>
      </c>
      <c r="H34" s="2" t="s">
        <v>70</v>
      </c>
    </row>
    <row r="35" spans="1:8" ht="31.5" x14ac:dyDescent="0.25">
      <c r="A35" s="2">
        <v>34</v>
      </c>
      <c r="B35" s="2" t="s">
        <v>269</v>
      </c>
      <c r="C35" s="3" t="str">
        <f>"82485522027818"</f>
        <v>82485522027818</v>
      </c>
      <c r="D35" s="3" t="s">
        <v>303</v>
      </c>
      <c r="E35" s="2" t="s">
        <v>417</v>
      </c>
      <c r="F35" s="2" t="s">
        <v>71</v>
      </c>
      <c r="G35" s="2">
        <v>1</v>
      </c>
      <c r="H35" s="2" t="s">
        <v>72</v>
      </c>
    </row>
    <row r="36" spans="1:8" ht="31.5" x14ac:dyDescent="0.25">
      <c r="A36" s="2">
        <v>35</v>
      </c>
      <c r="B36" s="2" t="s">
        <v>269</v>
      </c>
      <c r="C36" s="3" t="str">
        <f>"82486322027818"</f>
        <v>82486322027818</v>
      </c>
      <c r="D36" s="3" t="s">
        <v>304</v>
      </c>
      <c r="E36" s="2" t="s">
        <v>429</v>
      </c>
      <c r="F36" s="2" t="s">
        <v>73</v>
      </c>
      <c r="G36" s="2">
        <v>1</v>
      </c>
      <c r="H36" s="2" t="s">
        <v>74</v>
      </c>
    </row>
    <row r="37" spans="1:8" ht="31.5" x14ac:dyDescent="0.25">
      <c r="A37" s="2">
        <v>36</v>
      </c>
      <c r="B37" s="2" t="s">
        <v>269</v>
      </c>
      <c r="C37" s="3" t="str">
        <f>"18471522304178"</f>
        <v>18471522304178</v>
      </c>
      <c r="D37" s="3" t="s">
        <v>305</v>
      </c>
      <c r="E37" s="2" t="s">
        <v>431</v>
      </c>
      <c r="F37" s="2" t="s">
        <v>75</v>
      </c>
      <c r="G37" s="2">
        <v>8</v>
      </c>
      <c r="H37" s="2" t="s">
        <v>76</v>
      </c>
    </row>
    <row r="38" spans="1:8" ht="31.5" x14ac:dyDescent="0.25">
      <c r="A38" s="2">
        <v>37</v>
      </c>
      <c r="B38" s="2" t="s">
        <v>269</v>
      </c>
      <c r="C38" s="3" t="str">
        <f>"82492222027818"</f>
        <v>82492222027818</v>
      </c>
      <c r="D38" s="3" t="s">
        <v>306</v>
      </c>
      <c r="E38" s="2" t="s">
        <v>432</v>
      </c>
      <c r="F38" s="2" t="s">
        <v>77</v>
      </c>
      <c r="G38" s="2">
        <v>2</v>
      </c>
      <c r="H38" s="2" t="s">
        <v>78</v>
      </c>
    </row>
    <row r="39" spans="1:8" ht="31.5" x14ac:dyDescent="0.25">
      <c r="A39" s="2">
        <v>38</v>
      </c>
      <c r="B39" s="2" t="s">
        <v>269</v>
      </c>
      <c r="C39" s="3" t="str">
        <f>"18453022304178"</f>
        <v>18453022304178</v>
      </c>
      <c r="D39" s="3" t="s">
        <v>307</v>
      </c>
      <c r="E39" s="2" t="s">
        <v>431</v>
      </c>
      <c r="F39" s="2" t="s">
        <v>79</v>
      </c>
      <c r="G39" s="2">
        <v>9</v>
      </c>
      <c r="H39" s="2" t="s">
        <v>80</v>
      </c>
    </row>
    <row r="40" spans="1:8" ht="31.5" x14ac:dyDescent="0.25">
      <c r="A40" s="2">
        <v>39</v>
      </c>
      <c r="B40" s="2" t="s">
        <v>269</v>
      </c>
      <c r="C40" s="3" t="str">
        <f>"82493522027818"</f>
        <v>82493522027818</v>
      </c>
      <c r="D40" s="3" t="s">
        <v>284</v>
      </c>
      <c r="E40" s="2" t="s">
        <v>411</v>
      </c>
      <c r="F40" s="2" t="s">
        <v>81</v>
      </c>
      <c r="G40" s="2">
        <v>2</v>
      </c>
      <c r="H40" s="2" t="s">
        <v>82</v>
      </c>
    </row>
    <row r="41" spans="1:8" ht="31.5" x14ac:dyDescent="0.25">
      <c r="A41" s="2">
        <v>40</v>
      </c>
      <c r="B41" s="2" t="s">
        <v>269</v>
      </c>
      <c r="C41" s="3" t="str">
        <f>"82493622027818"</f>
        <v>82493622027818</v>
      </c>
      <c r="D41" s="3" t="s">
        <v>308</v>
      </c>
      <c r="E41" s="2" t="s">
        <v>416</v>
      </c>
      <c r="F41" s="2" t="s">
        <v>83</v>
      </c>
      <c r="G41" s="2">
        <v>5</v>
      </c>
      <c r="H41" s="2" t="s">
        <v>84</v>
      </c>
    </row>
    <row r="42" spans="1:8" ht="31.5" x14ac:dyDescent="0.25">
      <c r="A42" s="2">
        <v>41</v>
      </c>
      <c r="B42" s="2" t="s">
        <v>269</v>
      </c>
      <c r="C42" s="3" t="str">
        <f>"82481722027818"</f>
        <v>82481722027818</v>
      </c>
      <c r="D42" s="3" t="s">
        <v>309</v>
      </c>
      <c r="E42" s="2" t="s">
        <v>433</v>
      </c>
      <c r="F42" s="2" t="s">
        <v>85</v>
      </c>
      <c r="G42" s="2">
        <v>1</v>
      </c>
      <c r="H42" s="2" t="s">
        <v>86</v>
      </c>
    </row>
    <row r="43" spans="1:8" ht="31.5" x14ac:dyDescent="0.25">
      <c r="A43" s="2">
        <v>42</v>
      </c>
      <c r="B43" s="2" t="s">
        <v>269</v>
      </c>
      <c r="C43" s="3" t="str">
        <f>"82494022027818"</f>
        <v>82494022027818</v>
      </c>
      <c r="D43" s="3" t="s">
        <v>310</v>
      </c>
      <c r="E43" s="2" t="s">
        <v>434</v>
      </c>
      <c r="F43" s="2" t="s">
        <v>87</v>
      </c>
      <c r="G43" s="2">
        <v>2</v>
      </c>
      <c r="H43" s="2" t="s">
        <v>88</v>
      </c>
    </row>
    <row r="44" spans="1:8" ht="31.5" x14ac:dyDescent="0.25">
      <c r="A44" s="2">
        <v>43</v>
      </c>
      <c r="B44" s="2" t="s">
        <v>269</v>
      </c>
      <c r="C44" s="3" t="str">
        <f>"82486522027818"</f>
        <v>82486522027818</v>
      </c>
      <c r="D44" s="3" t="s">
        <v>311</v>
      </c>
      <c r="E44" s="2" t="s">
        <v>435</v>
      </c>
      <c r="F44" s="2" t="s">
        <v>89</v>
      </c>
      <c r="G44" s="2">
        <v>1</v>
      </c>
      <c r="H44" s="2" t="s">
        <v>90</v>
      </c>
    </row>
    <row r="45" spans="1:8" ht="31.5" x14ac:dyDescent="0.25">
      <c r="A45" s="2">
        <v>44</v>
      </c>
      <c r="B45" s="2" t="s">
        <v>269</v>
      </c>
      <c r="C45" s="3" t="str">
        <f>"82484122027818"</f>
        <v>82484122027818</v>
      </c>
      <c r="D45" s="3" t="s">
        <v>312</v>
      </c>
      <c r="E45" s="2" t="s">
        <v>436</v>
      </c>
      <c r="F45" s="2" t="s">
        <v>91</v>
      </c>
      <c r="G45" s="2">
        <v>1</v>
      </c>
      <c r="H45" s="2" t="s">
        <v>92</v>
      </c>
    </row>
    <row r="46" spans="1:8" ht="31.5" x14ac:dyDescent="0.25">
      <c r="A46" s="2">
        <v>45</v>
      </c>
      <c r="B46" s="2" t="s">
        <v>269</v>
      </c>
      <c r="C46" s="3" t="str">
        <f>"82482722027818"</f>
        <v>82482722027818</v>
      </c>
      <c r="D46" s="3" t="s">
        <v>313</v>
      </c>
      <c r="E46" s="2" t="s">
        <v>437</v>
      </c>
      <c r="F46" s="2" t="s">
        <v>93</v>
      </c>
      <c r="G46" s="2">
        <v>1</v>
      </c>
      <c r="H46" s="2" t="s">
        <v>94</v>
      </c>
    </row>
    <row r="47" spans="1:8" ht="31.5" x14ac:dyDescent="0.25">
      <c r="A47" s="2">
        <v>46</v>
      </c>
      <c r="B47" s="2" t="s">
        <v>269</v>
      </c>
      <c r="C47" s="3" t="str">
        <f>"82486722027818"</f>
        <v>82486722027818</v>
      </c>
      <c r="D47" s="3" t="s">
        <v>314</v>
      </c>
      <c r="E47" s="2" t="s">
        <v>438</v>
      </c>
      <c r="F47" s="2" t="s">
        <v>95</v>
      </c>
      <c r="G47" s="2">
        <v>1</v>
      </c>
      <c r="H47" s="2" t="s">
        <v>96</v>
      </c>
    </row>
    <row r="48" spans="1:8" ht="31.5" x14ac:dyDescent="0.25">
      <c r="A48" s="2">
        <v>47</v>
      </c>
      <c r="B48" s="2" t="s">
        <v>269</v>
      </c>
      <c r="C48" s="3" t="str">
        <f>"82486822027818"</f>
        <v>82486822027818</v>
      </c>
      <c r="D48" s="3" t="s">
        <v>315</v>
      </c>
      <c r="E48" s="2" t="s">
        <v>429</v>
      </c>
      <c r="F48" s="2" t="s">
        <v>97</v>
      </c>
      <c r="G48" s="2">
        <v>1</v>
      </c>
      <c r="H48" s="2" t="s">
        <v>98</v>
      </c>
    </row>
    <row r="49" spans="1:8" ht="31.5" x14ac:dyDescent="0.25">
      <c r="A49" s="2">
        <v>48</v>
      </c>
      <c r="B49" s="2" t="s">
        <v>269</v>
      </c>
      <c r="C49" s="3" t="str">
        <f>"82487022027818"</f>
        <v>82487022027818</v>
      </c>
      <c r="D49" s="3" t="s">
        <v>316</v>
      </c>
      <c r="E49" s="2" t="s">
        <v>439</v>
      </c>
      <c r="F49" s="2" t="s">
        <v>99</v>
      </c>
      <c r="G49" s="2">
        <v>1</v>
      </c>
      <c r="H49" s="2" t="s">
        <v>100</v>
      </c>
    </row>
    <row r="50" spans="1:8" ht="31.5" x14ac:dyDescent="0.25">
      <c r="A50" s="2">
        <v>49</v>
      </c>
      <c r="B50" s="2" t="s">
        <v>269</v>
      </c>
      <c r="C50" s="3" t="str">
        <f>"82487122027818"</f>
        <v>82487122027818</v>
      </c>
      <c r="D50" s="3" t="s">
        <v>317</v>
      </c>
      <c r="E50" s="2" t="s">
        <v>434</v>
      </c>
      <c r="F50" s="2" t="s">
        <v>101</v>
      </c>
      <c r="G50" s="2">
        <v>1</v>
      </c>
      <c r="H50" s="2" t="s">
        <v>102</v>
      </c>
    </row>
    <row r="51" spans="1:8" ht="31.5" x14ac:dyDescent="0.25">
      <c r="A51" s="2">
        <v>50</v>
      </c>
      <c r="B51" s="2" t="s">
        <v>269</v>
      </c>
      <c r="C51" s="3" t="str">
        <f>"82486922027818"</f>
        <v>82486922027818</v>
      </c>
      <c r="D51" s="3" t="s">
        <v>318</v>
      </c>
      <c r="E51" s="2" t="s">
        <v>440</v>
      </c>
      <c r="F51" s="2" t="s">
        <v>103</v>
      </c>
      <c r="G51" s="2">
        <v>1</v>
      </c>
      <c r="H51" s="2" t="s">
        <v>104</v>
      </c>
    </row>
    <row r="52" spans="1:8" ht="31.5" x14ac:dyDescent="0.25">
      <c r="A52" s="2">
        <v>51</v>
      </c>
      <c r="B52" s="2" t="s">
        <v>269</v>
      </c>
      <c r="C52" s="3" t="str">
        <f>"82487822027818"</f>
        <v>82487822027818</v>
      </c>
      <c r="D52" s="3" t="s">
        <v>319</v>
      </c>
      <c r="E52" s="2" t="s">
        <v>441</v>
      </c>
      <c r="F52" s="2" t="s">
        <v>105</v>
      </c>
      <c r="G52" s="2">
        <v>1</v>
      </c>
      <c r="H52" s="2" t="s">
        <v>106</v>
      </c>
    </row>
    <row r="53" spans="1:8" ht="31.5" x14ac:dyDescent="0.25">
      <c r="A53" s="2">
        <v>52</v>
      </c>
      <c r="B53" s="2" t="s">
        <v>269</v>
      </c>
      <c r="C53" s="3" t="str">
        <f>"82487422027818"</f>
        <v>82487422027818</v>
      </c>
      <c r="D53" s="3" t="s">
        <v>320</v>
      </c>
      <c r="E53" s="2" t="s">
        <v>412</v>
      </c>
      <c r="F53" s="2" t="s">
        <v>107</v>
      </c>
      <c r="G53" s="2">
        <v>1</v>
      </c>
      <c r="H53" s="2" t="s">
        <v>108</v>
      </c>
    </row>
    <row r="54" spans="1:8" ht="31.5" x14ac:dyDescent="0.25">
      <c r="A54" s="2">
        <v>53</v>
      </c>
      <c r="B54" s="2" t="s">
        <v>269</v>
      </c>
      <c r="C54" s="3" t="str">
        <f>"82494522027818"</f>
        <v>82494522027818</v>
      </c>
      <c r="D54" s="3" t="s">
        <v>321</v>
      </c>
      <c r="E54" s="2" t="s">
        <v>417</v>
      </c>
      <c r="F54" s="2" t="s">
        <v>109</v>
      </c>
      <c r="G54" s="2">
        <v>2</v>
      </c>
      <c r="H54" s="2" t="s">
        <v>110</v>
      </c>
    </row>
    <row r="55" spans="1:8" ht="31.5" x14ac:dyDescent="0.25">
      <c r="A55" s="2">
        <v>54</v>
      </c>
      <c r="B55" s="2" t="s">
        <v>269</v>
      </c>
      <c r="C55" s="3" t="str">
        <f>"82488022027818"</f>
        <v>82488022027818</v>
      </c>
      <c r="D55" s="3" t="s">
        <v>322</v>
      </c>
      <c r="E55" s="2" t="s">
        <v>419</v>
      </c>
      <c r="F55" s="2" t="s">
        <v>111</v>
      </c>
      <c r="G55" s="2">
        <v>2</v>
      </c>
      <c r="H55" s="2" t="s">
        <v>112</v>
      </c>
    </row>
    <row r="56" spans="1:8" ht="31.5" x14ac:dyDescent="0.25">
      <c r="A56" s="2">
        <v>55</v>
      </c>
      <c r="B56" s="2" t="s">
        <v>269</v>
      </c>
      <c r="C56" s="3" t="str">
        <f>"82488122027818"</f>
        <v>82488122027818</v>
      </c>
      <c r="D56" s="3" t="s">
        <v>323</v>
      </c>
      <c r="E56" s="2" t="s">
        <v>442</v>
      </c>
      <c r="F56" s="2" t="s">
        <v>113</v>
      </c>
      <c r="G56" s="2">
        <v>2</v>
      </c>
      <c r="H56" s="2" t="s">
        <v>114</v>
      </c>
    </row>
    <row r="57" spans="1:8" ht="31.5" x14ac:dyDescent="0.25">
      <c r="A57" s="2">
        <v>56</v>
      </c>
      <c r="B57" s="2" t="s">
        <v>269</v>
      </c>
      <c r="C57" s="3" t="str">
        <f>"82488322027818"</f>
        <v>82488322027818</v>
      </c>
      <c r="D57" s="3" t="s">
        <v>324</v>
      </c>
      <c r="E57" s="2" t="s">
        <v>443</v>
      </c>
      <c r="F57" s="2" t="s">
        <v>115</v>
      </c>
      <c r="G57" s="2">
        <v>3</v>
      </c>
      <c r="H57" s="2" t="s">
        <v>116</v>
      </c>
    </row>
    <row r="58" spans="1:8" ht="31.5" x14ac:dyDescent="0.25">
      <c r="A58" s="2">
        <v>57</v>
      </c>
      <c r="B58" s="2" t="s">
        <v>269</v>
      </c>
      <c r="C58" s="3" t="str">
        <f>"82488222027818"</f>
        <v>82488222027818</v>
      </c>
      <c r="D58" s="3" t="s">
        <v>325</v>
      </c>
      <c r="E58" s="2" t="s">
        <v>444</v>
      </c>
      <c r="F58" s="2" t="s">
        <v>117</v>
      </c>
      <c r="G58" s="2">
        <v>2</v>
      </c>
      <c r="H58" s="2" t="s">
        <v>118</v>
      </c>
    </row>
    <row r="59" spans="1:8" ht="31.5" x14ac:dyDescent="0.25">
      <c r="A59" s="2">
        <v>58</v>
      </c>
      <c r="B59" s="2" t="s">
        <v>269</v>
      </c>
      <c r="C59" s="3" t="str">
        <f>"82494122027818"</f>
        <v>82494122027818</v>
      </c>
      <c r="D59" s="3" t="s">
        <v>326</v>
      </c>
      <c r="E59" s="2" t="s">
        <v>416</v>
      </c>
      <c r="F59" s="2" t="s">
        <v>119</v>
      </c>
      <c r="G59" s="2">
        <v>5</v>
      </c>
      <c r="H59" s="2" t="s">
        <v>120</v>
      </c>
    </row>
    <row r="60" spans="1:8" ht="31.5" x14ac:dyDescent="0.25">
      <c r="A60" s="2">
        <v>59</v>
      </c>
      <c r="B60" s="2" t="s">
        <v>269</v>
      </c>
      <c r="C60" s="3" t="str">
        <f>"82492022027818"</f>
        <v>82492022027818</v>
      </c>
      <c r="D60" s="3" t="s">
        <v>327</v>
      </c>
      <c r="E60" s="2" t="s">
        <v>438</v>
      </c>
      <c r="F60" s="2" t="s">
        <v>121</v>
      </c>
      <c r="G60" s="2">
        <v>2</v>
      </c>
      <c r="H60" s="2" t="s">
        <v>122</v>
      </c>
    </row>
    <row r="61" spans="1:8" ht="31.5" x14ac:dyDescent="0.25">
      <c r="A61" s="2">
        <v>60</v>
      </c>
      <c r="B61" s="2" t="s">
        <v>269</v>
      </c>
      <c r="C61" s="3" t="str">
        <f>"82492122027818"</f>
        <v>82492122027818</v>
      </c>
      <c r="D61" s="3" t="s">
        <v>328</v>
      </c>
      <c r="E61" s="2" t="s">
        <v>445</v>
      </c>
      <c r="F61" s="2" t="s">
        <v>123</v>
      </c>
      <c r="G61" s="2">
        <v>2</v>
      </c>
      <c r="H61" s="2" t="s">
        <v>124</v>
      </c>
    </row>
    <row r="62" spans="1:8" ht="31.5" x14ac:dyDescent="0.25">
      <c r="A62" s="2">
        <v>61</v>
      </c>
      <c r="B62" s="2" t="s">
        <v>269</v>
      </c>
      <c r="C62" s="3" t="str">
        <f>"82494722027818"</f>
        <v>82494722027818</v>
      </c>
      <c r="D62" s="3" t="s">
        <v>278</v>
      </c>
      <c r="E62" s="2" t="s">
        <v>416</v>
      </c>
      <c r="F62" s="2" t="s">
        <v>125</v>
      </c>
      <c r="G62" s="2">
        <v>6</v>
      </c>
      <c r="H62" s="2" t="s">
        <v>126</v>
      </c>
    </row>
    <row r="63" spans="1:8" ht="31.5" x14ac:dyDescent="0.25">
      <c r="A63" s="2">
        <v>62</v>
      </c>
      <c r="B63" s="2" t="s">
        <v>269</v>
      </c>
      <c r="C63" s="3" t="str">
        <f>"82494822027818"</f>
        <v>82494822027818</v>
      </c>
      <c r="D63" s="3" t="s">
        <v>329</v>
      </c>
      <c r="E63" s="2" t="s">
        <v>446</v>
      </c>
      <c r="F63" s="2" t="s">
        <v>127</v>
      </c>
      <c r="G63" s="2">
        <v>4</v>
      </c>
      <c r="H63" s="2" t="s">
        <v>128</v>
      </c>
    </row>
    <row r="64" spans="1:8" ht="31.5" x14ac:dyDescent="0.25">
      <c r="A64" s="2">
        <v>63</v>
      </c>
      <c r="B64" s="2" t="s">
        <v>269</v>
      </c>
      <c r="C64" s="3" t="str">
        <f>"82493022027818"</f>
        <v>82493022027818</v>
      </c>
      <c r="D64" s="3" t="s">
        <v>330</v>
      </c>
      <c r="E64" s="2" t="s">
        <v>447</v>
      </c>
      <c r="F64" s="2" t="s">
        <v>129</v>
      </c>
      <c r="G64" s="2">
        <v>5</v>
      </c>
      <c r="H64" s="2" t="s">
        <v>130</v>
      </c>
    </row>
    <row r="65" spans="1:8" ht="31.5" x14ac:dyDescent="0.25">
      <c r="A65" s="2">
        <v>64</v>
      </c>
      <c r="B65" s="2" t="s">
        <v>269</v>
      </c>
      <c r="C65" s="3" t="str">
        <f>"82485722027818"</f>
        <v>82485722027818</v>
      </c>
      <c r="D65" s="3" t="s">
        <v>331</v>
      </c>
      <c r="E65" s="2" t="s">
        <v>410</v>
      </c>
      <c r="F65" s="2" t="s">
        <v>131</v>
      </c>
      <c r="G65" s="2">
        <v>1</v>
      </c>
      <c r="H65" s="2" t="s">
        <v>132</v>
      </c>
    </row>
    <row r="66" spans="1:8" ht="31.5" x14ac:dyDescent="0.25">
      <c r="A66" s="2">
        <v>65</v>
      </c>
      <c r="B66" s="2" t="s">
        <v>269</v>
      </c>
      <c r="C66" s="3" t="str">
        <f>"82485622027818"</f>
        <v>82485622027818</v>
      </c>
      <c r="D66" s="3" t="s">
        <v>332</v>
      </c>
      <c r="E66" s="2" t="s">
        <v>416</v>
      </c>
      <c r="F66" s="2" t="s">
        <v>133</v>
      </c>
      <c r="G66" s="2">
        <v>1</v>
      </c>
      <c r="H66" s="2" t="s">
        <v>134</v>
      </c>
    </row>
    <row r="67" spans="1:8" ht="31.5" x14ac:dyDescent="0.25">
      <c r="A67" s="2">
        <v>66</v>
      </c>
      <c r="B67" s="2" t="s">
        <v>269</v>
      </c>
      <c r="C67" s="3" t="str">
        <f>"82484622027818"</f>
        <v>82484622027818</v>
      </c>
      <c r="D67" s="3" t="s">
        <v>333</v>
      </c>
      <c r="E67" s="2" t="s">
        <v>416</v>
      </c>
      <c r="F67" s="2" t="s">
        <v>135</v>
      </c>
      <c r="G67" s="2">
        <v>1</v>
      </c>
      <c r="H67" s="2" t="s">
        <v>136</v>
      </c>
    </row>
    <row r="68" spans="1:8" ht="31.5" x14ac:dyDescent="0.25">
      <c r="A68" s="2">
        <v>67</v>
      </c>
      <c r="B68" s="2" t="s">
        <v>269</v>
      </c>
      <c r="C68" s="3" t="str">
        <f>"82487322027818"</f>
        <v>82487322027818</v>
      </c>
      <c r="D68" s="3" t="s">
        <v>334</v>
      </c>
      <c r="E68" s="2" t="s">
        <v>415</v>
      </c>
      <c r="F68" s="2" t="s">
        <v>137</v>
      </c>
      <c r="G68" s="2">
        <v>1</v>
      </c>
      <c r="H68" s="2" t="s">
        <v>138</v>
      </c>
    </row>
    <row r="69" spans="1:8" ht="31.5" x14ac:dyDescent="0.25">
      <c r="A69" s="2">
        <v>68</v>
      </c>
      <c r="B69" s="2" t="s">
        <v>269</v>
      </c>
      <c r="C69" s="3" t="str">
        <f>"82483922027818"</f>
        <v>82483922027818</v>
      </c>
      <c r="D69" s="3" t="s">
        <v>335</v>
      </c>
      <c r="E69" s="2" t="s">
        <v>448</v>
      </c>
      <c r="F69" s="2" t="s">
        <v>139</v>
      </c>
      <c r="G69" s="2">
        <v>1</v>
      </c>
      <c r="H69" s="2" t="s">
        <v>140</v>
      </c>
    </row>
    <row r="70" spans="1:8" ht="31.5" x14ac:dyDescent="0.25">
      <c r="A70" s="2">
        <v>69</v>
      </c>
      <c r="B70" s="2" t="s">
        <v>269</v>
      </c>
      <c r="C70" s="3" t="str">
        <f>"82488522027818"</f>
        <v>82488522027818</v>
      </c>
      <c r="D70" s="3" t="s">
        <v>336</v>
      </c>
      <c r="E70" s="2" t="s">
        <v>449</v>
      </c>
      <c r="F70" s="2" t="s">
        <v>141</v>
      </c>
      <c r="G70" s="2">
        <v>3</v>
      </c>
      <c r="H70" s="2" t="s">
        <v>142</v>
      </c>
    </row>
    <row r="71" spans="1:8" ht="31.5" x14ac:dyDescent="0.25">
      <c r="A71" s="2">
        <v>70</v>
      </c>
      <c r="B71" s="2" t="s">
        <v>269</v>
      </c>
      <c r="C71" s="3" t="str">
        <f>"82494922027818"</f>
        <v>82494922027818</v>
      </c>
      <c r="D71" s="3" t="s">
        <v>337</v>
      </c>
      <c r="E71" s="2" t="s">
        <v>417</v>
      </c>
      <c r="F71" s="2" t="s">
        <v>143</v>
      </c>
      <c r="G71" s="2">
        <v>2</v>
      </c>
      <c r="H71" s="2" t="s">
        <v>144</v>
      </c>
    </row>
    <row r="72" spans="1:8" ht="31.5" x14ac:dyDescent="0.25">
      <c r="A72" s="2">
        <v>71</v>
      </c>
      <c r="B72" s="2" t="s">
        <v>269</v>
      </c>
      <c r="C72" s="3" t="str">
        <f>"82488722027818"</f>
        <v>82488722027818</v>
      </c>
      <c r="D72" s="3" t="s">
        <v>338</v>
      </c>
      <c r="E72" s="2" t="s">
        <v>410</v>
      </c>
      <c r="F72" s="2" t="s">
        <v>145</v>
      </c>
      <c r="G72" s="2">
        <v>2</v>
      </c>
      <c r="H72" s="2" t="s">
        <v>146</v>
      </c>
    </row>
    <row r="73" spans="1:8" ht="31.5" x14ac:dyDescent="0.25">
      <c r="A73" s="2">
        <v>72</v>
      </c>
      <c r="B73" s="2" t="s">
        <v>269</v>
      </c>
      <c r="C73" s="3" t="str">
        <f>"82488622027818"</f>
        <v>82488622027818</v>
      </c>
      <c r="D73" s="3" t="s">
        <v>339</v>
      </c>
      <c r="E73" s="2" t="s">
        <v>423</v>
      </c>
      <c r="F73" s="2" t="s">
        <v>147</v>
      </c>
      <c r="G73" s="2">
        <v>2</v>
      </c>
      <c r="H73" s="2" t="s">
        <v>148</v>
      </c>
    </row>
    <row r="74" spans="1:8" ht="31.5" x14ac:dyDescent="0.25">
      <c r="A74" s="2">
        <v>73</v>
      </c>
      <c r="B74" s="2" t="s">
        <v>269</v>
      </c>
      <c r="C74" s="3" t="str">
        <f>"82489022027818"</f>
        <v>82489022027818</v>
      </c>
      <c r="D74" s="3" t="s">
        <v>340</v>
      </c>
      <c r="E74" s="2" t="s">
        <v>436</v>
      </c>
      <c r="F74" s="2" t="s">
        <v>149</v>
      </c>
      <c r="G74" s="2">
        <v>3</v>
      </c>
      <c r="H74" s="2" t="s">
        <v>150</v>
      </c>
    </row>
    <row r="75" spans="1:8" ht="31.5" x14ac:dyDescent="0.25">
      <c r="A75" s="2">
        <v>74</v>
      </c>
      <c r="B75" s="2" t="s">
        <v>269</v>
      </c>
      <c r="C75" s="3" t="str">
        <f>"82486422027818"</f>
        <v>82486422027818</v>
      </c>
      <c r="D75" s="3" t="s">
        <v>341</v>
      </c>
      <c r="E75" s="2" t="s">
        <v>450</v>
      </c>
      <c r="F75" s="2" t="s">
        <v>151</v>
      </c>
      <c r="G75" s="2">
        <v>1</v>
      </c>
      <c r="H75" s="2" t="s">
        <v>152</v>
      </c>
    </row>
    <row r="76" spans="1:8" ht="31.5" x14ac:dyDescent="0.25">
      <c r="A76" s="2">
        <v>75</v>
      </c>
      <c r="B76" s="2" t="s">
        <v>269</v>
      </c>
      <c r="C76" s="3" t="str">
        <f>"82486622027818"</f>
        <v>82486622027818</v>
      </c>
      <c r="D76" s="3" t="s">
        <v>342</v>
      </c>
      <c r="E76" s="2" t="s">
        <v>451</v>
      </c>
      <c r="F76" s="2" t="s">
        <v>153</v>
      </c>
      <c r="G76" s="2">
        <v>1</v>
      </c>
      <c r="H76" s="2" t="s">
        <v>154</v>
      </c>
    </row>
    <row r="77" spans="1:8" ht="31.5" x14ac:dyDescent="0.25">
      <c r="A77" s="2">
        <v>76</v>
      </c>
      <c r="B77" s="2" t="s">
        <v>269</v>
      </c>
      <c r="C77" s="3" t="str">
        <f>"82495022027818"</f>
        <v>82495022027818</v>
      </c>
      <c r="D77" s="3" t="s">
        <v>343</v>
      </c>
      <c r="E77" s="2" t="s">
        <v>437</v>
      </c>
      <c r="F77" s="2" t="s">
        <v>155</v>
      </c>
      <c r="G77" s="2">
        <v>3</v>
      </c>
      <c r="H77" s="2" t="s">
        <v>156</v>
      </c>
    </row>
    <row r="78" spans="1:8" ht="31.5" x14ac:dyDescent="0.25">
      <c r="A78" s="2">
        <v>77</v>
      </c>
      <c r="B78" s="2" t="s">
        <v>269</v>
      </c>
      <c r="C78" s="3" t="str">
        <f>"82495122027818"</f>
        <v>82495122027818</v>
      </c>
      <c r="D78" s="3" t="s">
        <v>344</v>
      </c>
      <c r="E78" s="2" t="s">
        <v>443</v>
      </c>
      <c r="F78" s="2" t="s">
        <v>157</v>
      </c>
      <c r="G78" s="2">
        <v>2</v>
      </c>
      <c r="H78" s="2" t="s">
        <v>158</v>
      </c>
    </row>
    <row r="79" spans="1:8" ht="31.5" x14ac:dyDescent="0.25">
      <c r="A79" s="2">
        <v>78</v>
      </c>
      <c r="B79" s="2" t="s">
        <v>269</v>
      </c>
      <c r="C79" s="3" t="str">
        <f>"82483522027818"</f>
        <v>82483522027818</v>
      </c>
      <c r="D79" s="3" t="s">
        <v>345</v>
      </c>
      <c r="E79" s="2" t="s">
        <v>429</v>
      </c>
      <c r="F79" s="2" t="s">
        <v>159</v>
      </c>
      <c r="G79" s="2">
        <v>1</v>
      </c>
      <c r="H79" s="2" t="s">
        <v>160</v>
      </c>
    </row>
    <row r="80" spans="1:8" ht="31.5" x14ac:dyDescent="0.25">
      <c r="A80" s="2">
        <v>79</v>
      </c>
      <c r="B80" s="2" t="s">
        <v>269</v>
      </c>
      <c r="C80" s="3" t="str">
        <f>"82485422027818"</f>
        <v>82485422027818</v>
      </c>
      <c r="D80" s="3" t="s">
        <v>346</v>
      </c>
      <c r="E80" s="2" t="s">
        <v>417</v>
      </c>
      <c r="F80" s="2" t="s">
        <v>161</v>
      </c>
      <c r="G80" s="2">
        <v>1</v>
      </c>
      <c r="H80" s="2" t="s">
        <v>162</v>
      </c>
    </row>
    <row r="81" spans="1:8" ht="31.5" x14ac:dyDescent="0.25">
      <c r="A81" s="2">
        <v>80</v>
      </c>
      <c r="B81" s="2" t="s">
        <v>269</v>
      </c>
      <c r="C81" s="3" t="str">
        <f>"82494622027818"</f>
        <v>82494622027818</v>
      </c>
      <c r="D81" s="3" t="s">
        <v>347</v>
      </c>
      <c r="E81" s="2" t="s">
        <v>411</v>
      </c>
      <c r="F81" s="2" t="s">
        <v>163</v>
      </c>
      <c r="G81" s="2">
        <v>2</v>
      </c>
      <c r="H81" s="2" t="s">
        <v>164</v>
      </c>
    </row>
    <row r="82" spans="1:8" ht="31.5" x14ac:dyDescent="0.25">
      <c r="A82" s="2">
        <v>81</v>
      </c>
      <c r="B82" s="2" t="s">
        <v>269</v>
      </c>
      <c r="C82" s="3" t="str">
        <f>"82482922027818"</f>
        <v>82482922027818</v>
      </c>
      <c r="D82" s="3" t="s">
        <v>348</v>
      </c>
      <c r="E82" s="2" t="s">
        <v>452</v>
      </c>
      <c r="F82" s="2" t="s">
        <v>165</v>
      </c>
      <c r="G82" s="2">
        <v>1</v>
      </c>
      <c r="H82" s="2" t="s">
        <v>166</v>
      </c>
    </row>
    <row r="83" spans="1:8" ht="31.5" x14ac:dyDescent="0.25">
      <c r="A83" s="2">
        <v>82</v>
      </c>
      <c r="B83" s="2" t="s">
        <v>269</v>
      </c>
      <c r="C83" s="3" t="str">
        <f>"82489222027818"</f>
        <v>82489222027818</v>
      </c>
      <c r="D83" s="3" t="s">
        <v>349</v>
      </c>
      <c r="E83" s="2" t="s">
        <v>412</v>
      </c>
      <c r="F83" s="2" t="s">
        <v>167</v>
      </c>
      <c r="G83" s="2">
        <v>3</v>
      </c>
      <c r="H83" s="2" t="s">
        <v>168</v>
      </c>
    </row>
    <row r="84" spans="1:8" ht="31.5" x14ac:dyDescent="0.25">
      <c r="A84" s="2">
        <v>83</v>
      </c>
      <c r="B84" s="2" t="s">
        <v>269</v>
      </c>
      <c r="C84" s="3" t="str">
        <f>"82489322027818"</f>
        <v>82489322027818</v>
      </c>
      <c r="D84" s="3" t="s">
        <v>350</v>
      </c>
      <c r="E84" s="2" t="s">
        <v>417</v>
      </c>
      <c r="F84" s="2" t="s">
        <v>169</v>
      </c>
      <c r="G84" s="2">
        <v>2</v>
      </c>
      <c r="H84" s="2" t="s">
        <v>170</v>
      </c>
    </row>
    <row r="85" spans="1:8" ht="31.5" x14ac:dyDescent="0.25">
      <c r="A85" s="2">
        <v>84</v>
      </c>
      <c r="B85" s="2" t="s">
        <v>269</v>
      </c>
      <c r="C85" s="3" t="str">
        <f>"82489422027818"</f>
        <v>82489422027818</v>
      </c>
      <c r="D85" s="3" t="s">
        <v>351</v>
      </c>
      <c r="E85" s="2" t="s">
        <v>417</v>
      </c>
      <c r="F85" s="2" t="s">
        <v>171</v>
      </c>
      <c r="G85" s="2">
        <v>7</v>
      </c>
      <c r="H85" s="2" t="s">
        <v>172</v>
      </c>
    </row>
    <row r="86" spans="1:8" ht="31.5" x14ac:dyDescent="0.25">
      <c r="A86" s="2">
        <v>85</v>
      </c>
      <c r="B86" s="2" t="s">
        <v>269</v>
      </c>
      <c r="C86" s="3" t="str">
        <f>"82493922027818"</f>
        <v>82493922027818</v>
      </c>
      <c r="D86" s="3" t="s">
        <v>352</v>
      </c>
      <c r="E86" s="2" t="s">
        <v>412</v>
      </c>
      <c r="F86" s="2" t="s">
        <v>173</v>
      </c>
      <c r="G86" s="2">
        <v>2</v>
      </c>
      <c r="H86" s="2" t="s">
        <v>174</v>
      </c>
    </row>
    <row r="87" spans="1:8" ht="31.5" x14ac:dyDescent="0.25">
      <c r="A87" s="2">
        <v>86</v>
      </c>
      <c r="B87" s="2" t="s">
        <v>269</v>
      </c>
      <c r="C87" s="3" t="str">
        <f>"82493822027818"</f>
        <v>82493822027818</v>
      </c>
      <c r="D87" s="3" t="s">
        <v>353</v>
      </c>
      <c r="E87" s="2" t="s">
        <v>416</v>
      </c>
      <c r="F87" s="2" t="s">
        <v>175</v>
      </c>
      <c r="G87" s="2">
        <v>2</v>
      </c>
      <c r="H87" s="2" t="s">
        <v>176</v>
      </c>
    </row>
    <row r="88" spans="1:8" ht="31.5" x14ac:dyDescent="0.25">
      <c r="A88" s="2">
        <v>87</v>
      </c>
      <c r="B88" s="2" t="s">
        <v>269</v>
      </c>
      <c r="C88" s="3" t="str">
        <f>"82489622027818"</f>
        <v>82489622027818</v>
      </c>
      <c r="D88" s="3" t="s">
        <v>354</v>
      </c>
      <c r="E88" s="2" t="s">
        <v>453</v>
      </c>
      <c r="F88" s="2" t="s">
        <v>177</v>
      </c>
      <c r="G88" s="2">
        <v>2</v>
      </c>
      <c r="H88" s="2" t="s">
        <v>178</v>
      </c>
    </row>
    <row r="89" spans="1:8" ht="31.5" x14ac:dyDescent="0.25">
      <c r="A89" s="2">
        <v>88</v>
      </c>
      <c r="B89" s="2" t="s">
        <v>269</v>
      </c>
      <c r="C89" s="3" t="str">
        <f>"82494422027818"</f>
        <v>82494422027818</v>
      </c>
      <c r="D89" s="3" t="s">
        <v>355</v>
      </c>
      <c r="E89" s="2" t="s">
        <v>417</v>
      </c>
      <c r="F89" s="2" t="s">
        <v>179</v>
      </c>
      <c r="G89" s="2">
        <v>4</v>
      </c>
      <c r="H89" s="2" t="s">
        <v>180</v>
      </c>
    </row>
    <row r="90" spans="1:8" ht="31.5" x14ac:dyDescent="0.25">
      <c r="A90" s="2">
        <v>89</v>
      </c>
      <c r="B90" s="2" t="s">
        <v>269</v>
      </c>
      <c r="C90" s="3" t="str">
        <f>"82494322027818"</f>
        <v>82494322027818</v>
      </c>
      <c r="D90" s="3" t="s">
        <v>356</v>
      </c>
      <c r="E90" s="2" t="s">
        <v>437</v>
      </c>
      <c r="F90" s="2" t="s">
        <v>181</v>
      </c>
      <c r="G90" s="2">
        <v>6</v>
      </c>
      <c r="H90" s="2" t="s">
        <v>182</v>
      </c>
    </row>
    <row r="91" spans="1:8" ht="31.5" x14ac:dyDescent="0.25">
      <c r="A91" s="2">
        <v>90</v>
      </c>
      <c r="B91" s="2" t="s">
        <v>269</v>
      </c>
      <c r="C91" s="3" t="str">
        <f>"82494222027818"</f>
        <v>82494222027818</v>
      </c>
      <c r="D91" s="3" t="s">
        <v>357</v>
      </c>
      <c r="E91" s="2" t="s">
        <v>454</v>
      </c>
      <c r="F91" s="2" t="s">
        <v>183</v>
      </c>
      <c r="G91" s="2">
        <v>5</v>
      </c>
      <c r="H91" s="2" t="s">
        <v>184</v>
      </c>
    </row>
    <row r="92" spans="1:8" ht="31.5" x14ac:dyDescent="0.25">
      <c r="A92" s="2">
        <v>91</v>
      </c>
      <c r="B92" s="2" t="s">
        <v>269</v>
      </c>
      <c r="C92" s="3" t="str">
        <f>"82491022027818"</f>
        <v>82491022027818</v>
      </c>
      <c r="D92" s="3" t="s">
        <v>358</v>
      </c>
      <c r="E92" s="2" t="s">
        <v>436</v>
      </c>
      <c r="F92" s="2" t="s">
        <v>185</v>
      </c>
      <c r="G92" s="2">
        <v>3</v>
      </c>
      <c r="H92" s="2" t="s">
        <v>186</v>
      </c>
    </row>
    <row r="93" spans="1:8" ht="31.5" x14ac:dyDescent="0.25">
      <c r="A93" s="2">
        <v>92</v>
      </c>
      <c r="B93" s="2" t="s">
        <v>269</v>
      </c>
      <c r="C93" s="3" t="str">
        <f>"82489722027818"</f>
        <v>82489722027818</v>
      </c>
      <c r="D93" s="3" t="s">
        <v>359</v>
      </c>
      <c r="E93" s="2" t="s">
        <v>429</v>
      </c>
      <c r="F93" s="2" t="s">
        <v>187</v>
      </c>
      <c r="G93" s="2">
        <v>5</v>
      </c>
      <c r="H93" s="2" t="s">
        <v>188</v>
      </c>
    </row>
    <row r="94" spans="1:8" ht="31.5" x14ac:dyDescent="0.25">
      <c r="A94" s="2">
        <v>93</v>
      </c>
      <c r="B94" s="2" t="s">
        <v>269</v>
      </c>
      <c r="C94" s="3" t="str">
        <f>"82489822027818"</f>
        <v>82489822027818</v>
      </c>
      <c r="D94" s="3" t="s">
        <v>360</v>
      </c>
      <c r="E94" s="2" t="s">
        <v>439</v>
      </c>
      <c r="F94" s="2" t="s">
        <v>189</v>
      </c>
      <c r="G94" s="2">
        <v>2</v>
      </c>
      <c r="H94" s="2" t="s">
        <v>190</v>
      </c>
    </row>
    <row r="95" spans="1:8" ht="31.5" x14ac:dyDescent="0.25">
      <c r="A95" s="2">
        <v>94</v>
      </c>
      <c r="B95" s="2" t="s">
        <v>269</v>
      </c>
      <c r="C95" s="3" t="str">
        <f>"82484222027818"</f>
        <v>82484222027818</v>
      </c>
      <c r="D95" s="3" t="s">
        <v>361</v>
      </c>
      <c r="E95" s="2" t="s">
        <v>429</v>
      </c>
      <c r="F95" s="2" t="s">
        <v>191</v>
      </c>
      <c r="G95" s="2">
        <v>1</v>
      </c>
      <c r="H95" s="2" t="s">
        <v>192</v>
      </c>
    </row>
    <row r="96" spans="1:8" ht="31.5" x14ac:dyDescent="0.25">
      <c r="A96" s="2">
        <v>95</v>
      </c>
      <c r="B96" s="2" t="s">
        <v>269</v>
      </c>
      <c r="C96" s="3" t="str">
        <f>"18490522304178"</f>
        <v>18490522304178</v>
      </c>
      <c r="D96" s="3" t="s">
        <v>362</v>
      </c>
      <c r="E96" s="2" t="s">
        <v>433</v>
      </c>
      <c r="F96" s="2" t="s">
        <v>193</v>
      </c>
      <c r="G96" s="2">
        <v>9</v>
      </c>
      <c r="H96" s="2" t="s">
        <v>194</v>
      </c>
    </row>
    <row r="97" spans="1:8" ht="31.5" x14ac:dyDescent="0.25">
      <c r="A97" s="2">
        <v>96</v>
      </c>
      <c r="B97" s="2" t="s">
        <v>269</v>
      </c>
      <c r="C97" s="3" t="str">
        <f>"82481922027818"</f>
        <v>82481922027818</v>
      </c>
      <c r="D97" s="3" t="s">
        <v>363</v>
      </c>
      <c r="E97" s="2" t="s">
        <v>455</v>
      </c>
      <c r="F97" s="2" t="s">
        <v>195</v>
      </c>
      <c r="G97" s="2">
        <v>1</v>
      </c>
      <c r="H97" s="2" t="s">
        <v>196</v>
      </c>
    </row>
    <row r="98" spans="1:8" ht="31.5" x14ac:dyDescent="0.25">
      <c r="A98" s="2">
        <v>97</v>
      </c>
      <c r="B98" s="2" t="s">
        <v>269</v>
      </c>
      <c r="C98" s="3" t="str">
        <f>"82481822027818"</f>
        <v>82481822027818</v>
      </c>
      <c r="D98" s="3" t="s">
        <v>364</v>
      </c>
      <c r="E98" s="2" t="s">
        <v>456</v>
      </c>
      <c r="F98" s="2" t="s">
        <v>197</v>
      </c>
      <c r="G98" s="2">
        <v>1</v>
      </c>
      <c r="H98" s="2" t="s">
        <v>198</v>
      </c>
    </row>
    <row r="99" spans="1:8" ht="31.5" x14ac:dyDescent="0.25">
      <c r="A99" s="2">
        <v>98</v>
      </c>
      <c r="B99" s="2" t="s">
        <v>269</v>
      </c>
      <c r="C99" s="3" t="str">
        <f>"82482022027818"</f>
        <v>82482022027818</v>
      </c>
      <c r="D99" s="3" t="s">
        <v>365</v>
      </c>
      <c r="E99" s="2" t="s">
        <v>457</v>
      </c>
      <c r="F99" s="2" t="s">
        <v>199</v>
      </c>
      <c r="G99" s="2">
        <v>1</v>
      </c>
      <c r="H99" s="2" t="s">
        <v>63</v>
      </c>
    </row>
    <row r="100" spans="1:8" ht="31.5" x14ac:dyDescent="0.25">
      <c r="A100" s="2">
        <v>99</v>
      </c>
      <c r="B100" s="2" t="s">
        <v>269</v>
      </c>
      <c r="C100" s="3" t="str">
        <f>"82482122027818"</f>
        <v>82482122027818</v>
      </c>
      <c r="D100" s="3" t="s">
        <v>366</v>
      </c>
      <c r="E100" s="2" t="s">
        <v>417</v>
      </c>
      <c r="F100" s="2" t="s">
        <v>200</v>
      </c>
      <c r="G100" s="2">
        <v>1</v>
      </c>
      <c r="H100" s="2" t="s">
        <v>201</v>
      </c>
    </row>
    <row r="101" spans="1:8" ht="31.5" x14ac:dyDescent="0.25">
      <c r="A101" s="2">
        <v>100</v>
      </c>
      <c r="B101" s="2" t="s">
        <v>269</v>
      </c>
      <c r="C101" s="3" t="str">
        <f>"82482222027818"</f>
        <v>82482222027818</v>
      </c>
      <c r="D101" s="3" t="s">
        <v>367</v>
      </c>
      <c r="E101" s="2" t="s">
        <v>435</v>
      </c>
      <c r="F101" s="2" t="s">
        <v>202</v>
      </c>
      <c r="G101" s="2">
        <v>1</v>
      </c>
      <c r="H101" s="2" t="s">
        <v>203</v>
      </c>
    </row>
    <row r="102" spans="1:8" ht="31.5" x14ac:dyDescent="0.25">
      <c r="A102" s="2">
        <v>101</v>
      </c>
      <c r="B102" s="2" t="s">
        <v>269</v>
      </c>
      <c r="C102" s="3" t="str">
        <f>"18470822304178"</f>
        <v>18470822304178</v>
      </c>
      <c r="D102" s="3" t="s">
        <v>368</v>
      </c>
      <c r="E102" s="2" t="s">
        <v>416</v>
      </c>
      <c r="F102" s="2" t="s">
        <v>204</v>
      </c>
      <c r="G102" s="2">
        <v>8</v>
      </c>
      <c r="H102" s="2" t="s">
        <v>205</v>
      </c>
    </row>
    <row r="103" spans="1:8" ht="31.5" x14ac:dyDescent="0.25">
      <c r="A103" s="2">
        <v>102</v>
      </c>
      <c r="B103" s="2" t="s">
        <v>269</v>
      </c>
      <c r="C103" s="3" t="str">
        <f>"82490122027818"</f>
        <v>82490122027818</v>
      </c>
      <c r="D103" s="3" t="s">
        <v>369</v>
      </c>
      <c r="E103" s="2" t="s">
        <v>429</v>
      </c>
      <c r="F103" s="2" t="s">
        <v>206</v>
      </c>
      <c r="G103" s="2">
        <v>2</v>
      </c>
      <c r="H103" s="2" t="s">
        <v>207</v>
      </c>
    </row>
    <row r="104" spans="1:8" ht="31.5" x14ac:dyDescent="0.25">
      <c r="A104" s="2">
        <v>103</v>
      </c>
      <c r="B104" s="2" t="s">
        <v>269</v>
      </c>
      <c r="C104" s="3" t="str">
        <f>"82490222027818"</f>
        <v>82490222027818</v>
      </c>
      <c r="D104" s="3" t="s">
        <v>370</v>
      </c>
      <c r="E104" s="2" t="s">
        <v>458</v>
      </c>
      <c r="F104" s="2" t="s">
        <v>208</v>
      </c>
      <c r="G104" s="2">
        <v>6</v>
      </c>
      <c r="H104" s="2" t="s">
        <v>209</v>
      </c>
    </row>
    <row r="105" spans="1:8" ht="31.5" x14ac:dyDescent="0.25">
      <c r="A105" s="2">
        <v>104</v>
      </c>
      <c r="B105" s="2" t="s">
        <v>269</v>
      </c>
      <c r="C105" s="3" t="str">
        <f>"82492622027818"</f>
        <v>82492622027818</v>
      </c>
      <c r="D105" s="3" t="s">
        <v>354</v>
      </c>
      <c r="E105" s="2" t="s">
        <v>459</v>
      </c>
      <c r="F105" s="2" t="s">
        <v>210</v>
      </c>
      <c r="G105" s="2">
        <v>2</v>
      </c>
      <c r="H105" s="2" t="s">
        <v>211</v>
      </c>
    </row>
    <row r="106" spans="1:8" ht="31.5" x14ac:dyDescent="0.25">
      <c r="A106" s="2">
        <v>105</v>
      </c>
      <c r="B106" s="2" t="s">
        <v>269</v>
      </c>
      <c r="C106" s="3" t="str">
        <f>"82492522027818"</f>
        <v>82492522027818</v>
      </c>
      <c r="D106" s="3" t="s">
        <v>371</v>
      </c>
      <c r="E106" s="2" t="s">
        <v>434</v>
      </c>
      <c r="F106" s="2" t="s">
        <v>212</v>
      </c>
      <c r="G106" s="2">
        <v>2</v>
      </c>
      <c r="H106" s="2" t="s">
        <v>213</v>
      </c>
    </row>
    <row r="107" spans="1:8" ht="31.5" x14ac:dyDescent="0.25">
      <c r="A107" s="2">
        <v>106</v>
      </c>
      <c r="B107" s="2" t="s">
        <v>269</v>
      </c>
      <c r="C107" s="3" t="str">
        <f>"82490322027818"</f>
        <v>82490322027818</v>
      </c>
      <c r="D107" s="3" t="s">
        <v>372</v>
      </c>
      <c r="E107" s="2" t="s">
        <v>449</v>
      </c>
      <c r="F107" s="2" t="s">
        <v>214</v>
      </c>
      <c r="G107" s="2">
        <v>2</v>
      </c>
      <c r="H107" s="2" t="s">
        <v>215</v>
      </c>
    </row>
    <row r="108" spans="1:8" ht="31.5" x14ac:dyDescent="0.25">
      <c r="A108" s="2">
        <v>107</v>
      </c>
      <c r="B108" s="2" t="s">
        <v>269</v>
      </c>
      <c r="C108" s="3" t="str">
        <f>"82490822027818"</f>
        <v>82490822027818</v>
      </c>
      <c r="D108" s="3" t="s">
        <v>373</v>
      </c>
      <c r="E108" s="2" t="s">
        <v>429</v>
      </c>
      <c r="F108" s="2" t="s">
        <v>216</v>
      </c>
      <c r="G108" s="2">
        <v>2</v>
      </c>
      <c r="H108" s="2" t="s">
        <v>217</v>
      </c>
    </row>
    <row r="109" spans="1:8" ht="31.5" x14ac:dyDescent="0.25">
      <c r="A109" s="2">
        <v>108</v>
      </c>
      <c r="B109" s="2" t="s">
        <v>269</v>
      </c>
      <c r="C109" s="3" t="str">
        <f>"82482322027818"</f>
        <v>82482322027818</v>
      </c>
      <c r="D109" s="3" t="s">
        <v>374</v>
      </c>
      <c r="E109" s="2" t="s">
        <v>438</v>
      </c>
      <c r="F109" s="2" t="s">
        <v>218</v>
      </c>
      <c r="G109" s="2">
        <v>1</v>
      </c>
      <c r="H109" s="2" t="s">
        <v>219</v>
      </c>
    </row>
    <row r="110" spans="1:8" ht="31.5" x14ac:dyDescent="0.25">
      <c r="A110" s="2">
        <v>109</v>
      </c>
      <c r="B110" s="2" t="s">
        <v>269</v>
      </c>
      <c r="C110" s="3" t="str">
        <f>"82483822027818"</f>
        <v>82483822027818</v>
      </c>
      <c r="D110" s="3" t="s">
        <v>375</v>
      </c>
      <c r="E110" s="2" t="s">
        <v>416</v>
      </c>
      <c r="F110" s="2" t="s">
        <v>220</v>
      </c>
      <c r="G110" s="2">
        <v>1</v>
      </c>
      <c r="H110" s="2" t="s">
        <v>221</v>
      </c>
    </row>
    <row r="111" spans="1:8" ht="31.5" x14ac:dyDescent="0.25">
      <c r="A111" s="2">
        <v>110</v>
      </c>
      <c r="B111" s="2" t="s">
        <v>269</v>
      </c>
      <c r="C111" s="3" t="str">
        <f>"82482422027818"</f>
        <v>82482422027818</v>
      </c>
      <c r="D111" s="3" t="s">
        <v>376</v>
      </c>
      <c r="E111" s="2" t="s">
        <v>460</v>
      </c>
      <c r="F111" s="2" t="s">
        <v>222</v>
      </c>
      <c r="G111" s="2">
        <v>1</v>
      </c>
      <c r="H111" s="2" t="s">
        <v>223</v>
      </c>
    </row>
    <row r="112" spans="1:8" ht="31.5" x14ac:dyDescent="0.25">
      <c r="A112" s="2">
        <v>111</v>
      </c>
      <c r="B112" s="2" t="s">
        <v>269</v>
      </c>
      <c r="C112" s="3" t="str">
        <f>"82481622027818"</f>
        <v>82481622027818</v>
      </c>
      <c r="D112" s="3" t="s">
        <v>377</v>
      </c>
      <c r="E112" s="2" t="s">
        <v>420</v>
      </c>
      <c r="F112" s="2" t="s">
        <v>224</v>
      </c>
      <c r="G112" s="2">
        <v>1</v>
      </c>
      <c r="H112" s="2" t="s">
        <v>225</v>
      </c>
    </row>
    <row r="113" spans="1:8" ht="31.5" x14ac:dyDescent="0.25">
      <c r="A113" s="2">
        <v>112</v>
      </c>
      <c r="B113" s="2" t="s">
        <v>269</v>
      </c>
      <c r="C113" s="3" t="str">
        <f>"82481522027818"</f>
        <v>82481522027818</v>
      </c>
      <c r="D113" s="3" t="s">
        <v>378</v>
      </c>
      <c r="E113" s="2" t="s">
        <v>422</v>
      </c>
      <c r="F113" s="2" t="s">
        <v>226</v>
      </c>
      <c r="G113" s="2">
        <v>1</v>
      </c>
      <c r="H113" s="2" t="s">
        <v>227</v>
      </c>
    </row>
    <row r="114" spans="1:8" ht="31.5" x14ac:dyDescent="0.25">
      <c r="A114" s="2">
        <v>113</v>
      </c>
      <c r="B114" s="2" t="s">
        <v>269</v>
      </c>
      <c r="C114" s="3" t="str">
        <f>"82486222027818"</f>
        <v>82486222027818</v>
      </c>
      <c r="D114" s="3" t="s">
        <v>379</v>
      </c>
      <c r="E114" s="2" t="s">
        <v>461</v>
      </c>
      <c r="F114" s="2" t="s">
        <v>228</v>
      </c>
      <c r="G114" s="2">
        <v>1</v>
      </c>
      <c r="H114" s="2" t="s">
        <v>229</v>
      </c>
    </row>
    <row r="115" spans="1:8" ht="31.5" x14ac:dyDescent="0.25">
      <c r="A115" s="2">
        <v>114</v>
      </c>
      <c r="B115" s="2" t="s">
        <v>269</v>
      </c>
      <c r="C115" s="3" t="str">
        <f>"82487222027818"</f>
        <v>82487222027818</v>
      </c>
      <c r="D115" s="3" t="s">
        <v>380</v>
      </c>
      <c r="E115" s="2" t="s">
        <v>434</v>
      </c>
      <c r="F115" s="2" t="s">
        <v>230</v>
      </c>
      <c r="G115" s="2">
        <v>1</v>
      </c>
      <c r="H115" s="2" t="s">
        <v>219</v>
      </c>
    </row>
    <row r="116" spans="1:8" ht="31.5" x14ac:dyDescent="0.25">
      <c r="A116" s="2">
        <v>115</v>
      </c>
      <c r="B116" s="2" t="s">
        <v>269</v>
      </c>
      <c r="C116" s="3" t="str">
        <f>"82487922027818"</f>
        <v>82487922027818</v>
      </c>
      <c r="D116" s="3" t="s">
        <v>381</v>
      </c>
      <c r="E116" s="2" t="s">
        <v>462</v>
      </c>
      <c r="F116" s="2" t="s">
        <v>231</v>
      </c>
      <c r="G116" s="2">
        <v>2</v>
      </c>
      <c r="H116" s="2" t="s">
        <v>232</v>
      </c>
    </row>
    <row r="117" spans="1:8" ht="31.5" x14ac:dyDescent="0.25">
      <c r="A117" s="2">
        <v>116</v>
      </c>
      <c r="B117" s="2" t="s">
        <v>269</v>
      </c>
      <c r="C117" s="3" t="str">
        <f>"82485122027818"</f>
        <v>82485122027818</v>
      </c>
      <c r="D117" s="3" t="s">
        <v>378</v>
      </c>
      <c r="E117" s="2" t="s">
        <v>463</v>
      </c>
      <c r="F117" s="2" t="s">
        <v>233</v>
      </c>
      <c r="G117" s="2">
        <v>1</v>
      </c>
      <c r="H117" s="2" t="s">
        <v>16</v>
      </c>
    </row>
    <row r="118" spans="1:8" ht="31.5" x14ac:dyDescent="0.25">
      <c r="A118" s="2">
        <v>117</v>
      </c>
      <c r="B118" s="2" t="s">
        <v>269</v>
      </c>
      <c r="C118" s="3" t="str">
        <f>"82484022027818"</f>
        <v>82484022027818</v>
      </c>
      <c r="D118" s="3" t="s">
        <v>382</v>
      </c>
      <c r="E118" s="2" t="s">
        <v>452</v>
      </c>
      <c r="F118" s="2" t="s">
        <v>234</v>
      </c>
      <c r="G118" s="2">
        <v>1</v>
      </c>
      <c r="H118" s="2" t="s">
        <v>225</v>
      </c>
    </row>
    <row r="119" spans="1:8" ht="31.5" x14ac:dyDescent="0.25">
      <c r="A119" s="2">
        <v>118</v>
      </c>
      <c r="B119" s="2" t="s">
        <v>269</v>
      </c>
      <c r="C119" s="3" t="str">
        <f>"82493722027818"</f>
        <v>82493722027818</v>
      </c>
      <c r="D119" s="3" t="s">
        <v>383</v>
      </c>
      <c r="E119" s="2" t="s">
        <v>446</v>
      </c>
      <c r="F119" s="2" t="s">
        <v>235</v>
      </c>
      <c r="G119" s="2">
        <v>4</v>
      </c>
      <c r="H119" s="2" t="s">
        <v>236</v>
      </c>
    </row>
    <row r="120" spans="1:8" ht="31.5" x14ac:dyDescent="0.25">
      <c r="A120" s="2">
        <v>119</v>
      </c>
      <c r="B120" s="2" t="s">
        <v>269</v>
      </c>
      <c r="C120" s="3" t="str">
        <f>"82482622027818"</f>
        <v>82482622027818</v>
      </c>
      <c r="D120" s="3" t="s">
        <v>384</v>
      </c>
      <c r="E120" s="2" t="s">
        <v>419</v>
      </c>
      <c r="F120" s="2" t="s">
        <v>237</v>
      </c>
      <c r="G120" s="2">
        <v>1</v>
      </c>
      <c r="H120" s="2" t="s">
        <v>59</v>
      </c>
    </row>
    <row r="121" spans="1:8" ht="31.5" x14ac:dyDescent="0.25">
      <c r="A121" s="2">
        <v>120</v>
      </c>
      <c r="B121" s="2" t="s">
        <v>269</v>
      </c>
      <c r="C121" s="3" t="str">
        <f>"82485322027818"</f>
        <v>82485322027818</v>
      </c>
      <c r="D121" s="3" t="s">
        <v>385</v>
      </c>
      <c r="E121" s="2" t="s">
        <v>464</v>
      </c>
      <c r="F121" s="2" t="s">
        <v>238</v>
      </c>
      <c r="G121" s="2">
        <v>1</v>
      </c>
      <c r="H121" s="2" t="s">
        <v>239</v>
      </c>
    </row>
    <row r="122" spans="1:8" ht="31.5" x14ac:dyDescent="0.25">
      <c r="A122" s="2">
        <v>121</v>
      </c>
      <c r="B122" s="2" t="s">
        <v>269</v>
      </c>
      <c r="C122" s="3" t="str">
        <f>"82485222027818"</f>
        <v>82485222027818</v>
      </c>
      <c r="D122" s="3" t="s">
        <v>386</v>
      </c>
      <c r="E122" s="2" t="s">
        <v>408</v>
      </c>
      <c r="F122" s="2" t="s">
        <v>240</v>
      </c>
      <c r="G122" s="2">
        <v>1</v>
      </c>
      <c r="H122" s="2" t="s">
        <v>241</v>
      </c>
    </row>
    <row r="123" spans="1:8" ht="31.5" x14ac:dyDescent="0.25">
      <c r="A123" s="2">
        <v>122</v>
      </c>
      <c r="B123" s="2" t="s">
        <v>269</v>
      </c>
      <c r="C123" s="3" t="str">
        <f>"18490422304178"</f>
        <v>18490422304178</v>
      </c>
      <c r="D123" s="3" t="s">
        <v>387</v>
      </c>
      <c r="E123" s="2" t="s">
        <v>411</v>
      </c>
      <c r="F123" s="2" t="s">
        <v>242</v>
      </c>
      <c r="G123" s="2">
        <v>10</v>
      </c>
      <c r="H123" s="2" t="s">
        <v>243</v>
      </c>
    </row>
    <row r="124" spans="1:8" ht="31.5" x14ac:dyDescent="0.25">
      <c r="A124" s="2">
        <v>123</v>
      </c>
      <c r="B124" s="2" t="s">
        <v>269</v>
      </c>
      <c r="C124" s="3" t="str">
        <f>"82487722027818"</f>
        <v>82487722027818</v>
      </c>
      <c r="D124" s="3" t="s">
        <v>388</v>
      </c>
      <c r="E124" s="2" t="s">
        <v>465</v>
      </c>
      <c r="F124" s="2" t="s">
        <v>244</v>
      </c>
      <c r="G124" s="2">
        <v>1</v>
      </c>
      <c r="H124" s="2" t="s">
        <v>245</v>
      </c>
    </row>
    <row r="125" spans="1:8" ht="31.5" x14ac:dyDescent="0.25">
      <c r="A125" s="2">
        <v>124</v>
      </c>
      <c r="B125" s="2" t="s">
        <v>269</v>
      </c>
      <c r="C125" s="3" t="str">
        <f>"82487622027818"</f>
        <v>82487622027818</v>
      </c>
      <c r="D125" s="3" t="s">
        <v>389</v>
      </c>
      <c r="E125" s="2" t="s">
        <v>418</v>
      </c>
      <c r="F125" s="2" t="s">
        <v>246</v>
      </c>
      <c r="G125" s="2">
        <v>1</v>
      </c>
      <c r="H125" s="2" t="s">
        <v>221</v>
      </c>
    </row>
    <row r="126" spans="1:8" ht="31.5" x14ac:dyDescent="0.25">
      <c r="A126" s="2">
        <v>125</v>
      </c>
      <c r="B126" s="2" t="s">
        <v>269</v>
      </c>
      <c r="C126" s="3" t="str">
        <f>"82487522027818"</f>
        <v>82487522027818</v>
      </c>
      <c r="D126" s="3" t="s">
        <v>390</v>
      </c>
      <c r="E126" s="2" t="s">
        <v>416</v>
      </c>
      <c r="F126" s="2" t="s">
        <v>247</v>
      </c>
      <c r="G126" s="2">
        <v>1</v>
      </c>
      <c r="H126" s="2" t="s">
        <v>248</v>
      </c>
    </row>
    <row r="127" spans="1:8" ht="31.5" x14ac:dyDescent="0.25">
      <c r="A127" s="2">
        <v>126</v>
      </c>
      <c r="B127" s="2" t="s">
        <v>269</v>
      </c>
      <c r="C127" s="3" t="str">
        <f>"82488422027818"</f>
        <v>82488422027818</v>
      </c>
      <c r="D127" s="3" t="s">
        <v>391</v>
      </c>
      <c r="E127" s="2" t="s">
        <v>460</v>
      </c>
      <c r="F127" s="2" t="s">
        <v>249</v>
      </c>
      <c r="G127" s="2">
        <v>2</v>
      </c>
      <c r="H127" s="2" t="s">
        <v>250</v>
      </c>
    </row>
    <row r="128" spans="1:8" ht="31.5" x14ac:dyDescent="0.25">
      <c r="A128" s="2">
        <v>127</v>
      </c>
      <c r="B128" s="2" t="s">
        <v>269</v>
      </c>
      <c r="C128" s="3" t="str">
        <f>"82490522027818"</f>
        <v>82490522027818</v>
      </c>
      <c r="D128" s="3" t="s">
        <v>392</v>
      </c>
      <c r="E128" s="2" t="s">
        <v>446</v>
      </c>
      <c r="F128" s="2" t="s">
        <v>251</v>
      </c>
      <c r="G128" s="2">
        <v>2</v>
      </c>
      <c r="H128" s="2" t="s">
        <v>80</v>
      </c>
    </row>
    <row r="129" spans="1:8" ht="31.5" x14ac:dyDescent="0.25">
      <c r="A129" s="2">
        <v>128</v>
      </c>
      <c r="B129" s="2" t="s">
        <v>269</v>
      </c>
      <c r="C129" s="3" t="str">
        <f>"18470922304178"</f>
        <v>18470922304178</v>
      </c>
      <c r="D129" s="3" t="s">
        <v>393</v>
      </c>
      <c r="E129" s="2" t="s">
        <v>431</v>
      </c>
      <c r="F129" s="2" t="s">
        <v>252</v>
      </c>
      <c r="G129" s="2">
        <v>12</v>
      </c>
      <c r="H129" s="2" t="s">
        <v>253</v>
      </c>
    </row>
    <row r="130" spans="1:8" ht="31.5" x14ac:dyDescent="0.25">
      <c r="A130" s="2">
        <v>129</v>
      </c>
      <c r="B130" s="2" t="s">
        <v>269</v>
      </c>
      <c r="C130" s="3" t="str">
        <f>"82490722027818"</f>
        <v>82490722027818</v>
      </c>
      <c r="D130" s="3" t="s">
        <v>394</v>
      </c>
      <c r="E130" s="2" t="s">
        <v>466</v>
      </c>
      <c r="F130" s="2" t="s">
        <v>254</v>
      </c>
      <c r="G130" s="2">
        <v>5</v>
      </c>
      <c r="H130" s="2" t="s">
        <v>255</v>
      </c>
    </row>
    <row r="131" spans="1:8" ht="31.5" x14ac:dyDescent="0.25">
      <c r="A131" s="2">
        <v>130</v>
      </c>
      <c r="B131" s="2" t="s">
        <v>269</v>
      </c>
      <c r="C131" s="3" t="str">
        <f>"82492822027818"</f>
        <v>82492822027818</v>
      </c>
      <c r="D131" s="3" t="s">
        <v>395</v>
      </c>
      <c r="E131" s="2" t="s">
        <v>433</v>
      </c>
      <c r="F131" s="2" t="s">
        <v>256</v>
      </c>
      <c r="G131" s="2">
        <v>2</v>
      </c>
      <c r="H131" s="2" t="s">
        <v>257</v>
      </c>
    </row>
    <row r="132" spans="1:8" ht="31.5" x14ac:dyDescent="0.25">
      <c r="A132" s="2">
        <v>131</v>
      </c>
      <c r="B132" s="2" t="s">
        <v>269</v>
      </c>
      <c r="C132" s="3" t="str">
        <f>"18490322304178"</f>
        <v>18490322304178</v>
      </c>
      <c r="D132" s="3" t="s">
        <v>396</v>
      </c>
      <c r="E132" s="2" t="s">
        <v>467</v>
      </c>
      <c r="F132" s="2" t="s">
        <v>258</v>
      </c>
      <c r="G132" s="2">
        <v>8</v>
      </c>
      <c r="H132" s="2" t="s">
        <v>259</v>
      </c>
    </row>
    <row r="133" spans="1:8" ht="31.5" x14ac:dyDescent="0.25">
      <c r="A133" s="2">
        <v>132</v>
      </c>
      <c r="B133" s="2" t="s">
        <v>269</v>
      </c>
      <c r="C133" s="3" t="str">
        <f>"82493122027818"</f>
        <v>82493122027818</v>
      </c>
      <c r="D133" s="3" t="s">
        <v>397</v>
      </c>
      <c r="E133" s="2" t="s">
        <v>460</v>
      </c>
      <c r="F133" s="2" t="s">
        <v>260</v>
      </c>
      <c r="G133" s="2">
        <v>2</v>
      </c>
      <c r="H133" s="2" t="s">
        <v>261</v>
      </c>
    </row>
    <row r="134" spans="1:8" ht="31.5" x14ac:dyDescent="0.25">
      <c r="A134" s="2">
        <v>133</v>
      </c>
      <c r="B134" s="2" t="s">
        <v>269</v>
      </c>
      <c r="C134" s="3" t="str">
        <f>"82484722027818"</f>
        <v>82484722027818</v>
      </c>
      <c r="D134" s="3" t="s">
        <v>398</v>
      </c>
      <c r="E134" s="2" t="s">
        <v>468</v>
      </c>
      <c r="F134" s="2" t="s">
        <v>262</v>
      </c>
      <c r="G134" s="2">
        <v>1</v>
      </c>
      <c r="H134" s="2" t="s">
        <v>106</v>
      </c>
    </row>
    <row r="135" spans="1:8" ht="31.5" x14ac:dyDescent="0.25">
      <c r="A135" s="2">
        <v>134</v>
      </c>
      <c r="B135" s="2" t="s">
        <v>269</v>
      </c>
      <c r="C135" s="3" t="str">
        <f>"82490922027818"</f>
        <v>82490922027818</v>
      </c>
      <c r="D135" s="3" t="s">
        <v>399</v>
      </c>
      <c r="E135" s="2" t="s">
        <v>469</v>
      </c>
      <c r="F135" s="2" t="s">
        <v>263</v>
      </c>
      <c r="G135" s="2">
        <v>2</v>
      </c>
      <c r="H135" s="2" t="s">
        <v>264</v>
      </c>
    </row>
    <row r="136" spans="1:8" ht="31.5" x14ac:dyDescent="0.25">
      <c r="A136" s="2">
        <v>135</v>
      </c>
      <c r="B136" s="2" t="s">
        <v>269</v>
      </c>
      <c r="C136" s="3" t="str">
        <f>"18471422304178"</f>
        <v>18471422304178</v>
      </c>
      <c r="D136" s="3" t="s">
        <v>400</v>
      </c>
      <c r="E136" s="2" t="s">
        <v>416</v>
      </c>
      <c r="F136" s="2" t="s">
        <v>265</v>
      </c>
      <c r="G136" s="2">
        <v>8</v>
      </c>
      <c r="H136" s="2" t="s">
        <v>266</v>
      </c>
    </row>
    <row r="137" spans="1:8" ht="31.5" x14ac:dyDescent="0.25">
      <c r="A137" s="2">
        <v>136</v>
      </c>
      <c r="B137" s="2" t="s">
        <v>269</v>
      </c>
      <c r="C137" s="3" t="str">
        <f>"82486122027818"</f>
        <v>82486122027818</v>
      </c>
      <c r="D137" s="3" t="s">
        <v>401</v>
      </c>
      <c r="E137" s="2" t="s">
        <v>416</v>
      </c>
      <c r="F137" s="2" t="s">
        <v>267</v>
      </c>
      <c r="G137" s="2">
        <v>1</v>
      </c>
      <c r="H137" s="2" t="s">
        <v>196</v>
      </c>
    </row>
    <row r="138" spans="1:8" ht="31.5" x14ac:dyDescent="0.25">
      <c r="A138" s="2">
        <v>137</v>
      </c>
      <c r="B138" s="2" t="s">
        <v>269</v>
      </c>
      <c r="C138" s="3" t="str">
        <f>"82482822027818"</f>
        <v>82482822027818</v>
      </c>
      <c r="D138" s="3" t="s">
        <v>402</v>
      </c>
      <c r="E138" s="2" t="s">
        <v>417</v>
      </c>
      <c r="F138" s="2" t="s">
        <v>268</v>
      </c>
      <c r="G138" s="2">
        <v>1</v>
      </c>
      <c r="H138" s="2" t="s">
        <v>152</v>
      </c>
    </row>
  </sheetData>
  <phoneticPr fontId="1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C000240754_20170629_POST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wenminyu[游文閔]</cp:lastModifiedBy>
  <dcterms:created xsi:type="dcterms:W3CDTF">2017-06-29T14:18:50Z</dcterms:created>
  <dcterms:modified xsi:type="dcterms:W3CDTF">2017-07-03T08:41:11Z</dcterms:modified>
</cp:coreProperties>
</file>