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9995" windowHeight="9075"/>
  </bookViews>
  <sheets>
    <sheet name="C000240754_20170712_POST" sheetId="1" r:id="rId1"/>
  </sheets>
  <calcPr calcId="145621"/>
</workbook>
</file>

<file path=xl/calcChain.xml><?xml version="1.0" encoding="utf-8"?>
<calcChain xmlns="http://schemas.openxmlformats.org/spreadsheetml/2006/main">
  <c r="C329" i="1" l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<sst xmlns="http://schemas.openxmlformats.org/spreadsheetml/2006/main" count="1429" uniqueCount="859">
  <si>
    <t>NO.</t>
  </si>
  <si>
    <t>類別</t>
  </si>
  <si>
    <t>物流編號</t>
  </si>
  <si>
    <t>入件日</t>
  </si>
  <si>
    <t>收件人</t>
  </si>
  <si>
    <t>商品名稱</t>
  </si>
  <si>
    <t>數量</t>
  </si>
  <si>
    <t>處理進度</t>
  </si>
  <si>
    <t>已入件 2017-07-12 19:17:51</t>
  </si>
  <si>
    <t>已入件 2017-07-12 19:17:18</t>
  </si>
  <si>
    <t>已入件 2017-07-12 19:10:31</t>
  </si>
  <si>
    <t>已入件 2017-07-12 19:10:36</t>
  </si>
  <si>
    <t>已入件 2017-07-12 19:23:25</t>
  </si>
  <si>
    <t>已入件 2017-07-12 19:23:34</t>
  </si>
  <si>
    <t>已入件 2017-07-12 19:10:41</t>
  </si>
  <si>
    <t>已入件 2017-07-12 19:13:17</t>
  </si>
  <si>
    <t>已入件 2017-07-12 19:13:13</t>
  </si>
  <si>
    <t>已入件 2017-07-12 19:23:05</t>
  </si>
  <si>
    <t>已入件 2017-07-12 19:13:20</t>
  </si>
  <si>
    <t>已入件 2017-07-12 19:22:32</t>
  </si>
  <si>
    <t>已入件 2017-07-12 19:24:00</t>
  </si>
  <si>
    <t>已入件 2017-07-12 19:10:15</t>
  </si>
  <si>
    <t>已入件 2017-07-12 19:10:22</t>
  </si>
  <si>
    <t>已入件 2017-07-12 19:09:55</t>
  </si>
  <si>
    <t>已入件 2017-07-12 19:23:28</t>
  </si>
  <si>
    <t>已入件 2017-07-12 19:10:48</t>
  </si>
  <si>
    <t>已入件 2017-07-12 19:10:10</t>
  </si>
  <si>
    <t>已入件 2017-07-12 19:10:33</t>
  </si>
  <si>
    <t>已入件 2017-07-12 19:10:19</t>
  </si>
  <si>
    <t>已入件 2017-07-12 19:21:50</t>
  </si>
  <si>
    <t>已入件 2017-07-12 19:21:53</t>
  </si>
  <si>
    <t>已入件 2017-07-12 19:10:45</t>
  </si>
  <si>
    <t>已入件 2017-07-12 19:13:07</t>
  </si>
  <si>
    <t>已入件 2017-07-12 19:21:27</t>
  </si>
  <si>
    <t>已入件 2017-07-12 19:09:57</t>
  </si>
  <si>
    <t>已入件 2017-07-12 19:10:06</t>
  </si>
  <si>
    <t>已入件 2017-07-12 19:10:39</t>
  </si>
  <si>
    <t>已入件 2017-07-12 19:10:24</t>
  </si>
  <si>
    <t>已入件 2017-07-12 19:10:26</t>
  </si>
  <si>
    <t>已入件 2017-07-12 19:14:45</t>
  </si>
  <si>
    <t>已入件 2017-07-12 19:17:21</t>
  </si>
  <si>
    <t>已入件 2017-07-12 19:22:59</t>
  </si>
  <si>
    <t>已入件 2017-07-12 19:18:15</t>
  </si>
  <si>
    <t>已入件 2017-07-12 19:18:33</t>
  </si>
  <si>
    <t>已入件 2017-07-12 19:10:08</t>
  </si>
  <si>
    <t>已入件 2017-07-12 19:09:58</t>
  </si>
  <si>
    <t>已入件 2017-07-12 19:10:16</t>
  </si>
  <si>
    <t>已入件 2017-07-12 19:18:29</t>
  </si>
  <si>
    <t>已入件 2017-07-12 19:21:33</t>
  </si>
  <si>
    <t>已入件 2017-07-12 19:23:03</t>
  </si>
  <si>
    <t>已入件 2017-07-12 19:22:21</t>
  </si>
  <si>
    <t>已入件 2017-07-12 19:22:44</t>
  </si>
  <si>
    <t>已入件 2017-07-12 19:14:49</t>
  </si>
  <si>
    <t>已入件 2017-07-12 19:18:12</t>
  </si>
  <si>
    <t>已入件 2017-07-12 19:15:02</t>
  </si>
  <si>
    <t>已入件 2017-07-12 19:21:55</t>
  </si>
  <si>
    <t>已入件 2017-07-12 19:14:57</t>
  </si>
  <si>
    <t>已入件 2017-07-12 19:22:47</t>
  </si>
  <si>
    <t>已入件 2017-07-12 19:18:26</t>
  </si>
  <si>
    <t>已入件 2017-07-12 19:14:54</t>
  </si>
  <si>
    <t>已入件 2017-07-12 19:17:47</t>
  </si>
  <si>
    <t>已入件 2017-07-12 19:18:01</t>
  </si>
  <si>
    <t>已入件 2017-07-12 19:17:55</t>
  </si>
  <si>
    <t>已入件 2017-07-12 19:17:37</t>
  </si>
  <si>
    <t>已入件 2017-07-12 19:19:20</t>
  </si>
  <si>
    <t>已入件 2017-07-12 19:17:39</t>
  </si>
  <si>
    <t>已入件 2017-07-12 19:17:30</t>
  </si>
  <si>
    <t>已入件 2017-07-12 19:18:06</t>
  </si>
  <si>
    <t>已入件 2017-07-12 19:14:23</t>
  </si>
  <si>
    <t>已入件 2017-07-12 19:22:56</t>
  </si>
  <si>
    <t>已入件 2017-07-12 19:22:53</t>
  </si>
  <si>
    <t>已入件 2017-07-12 19:22:50</t>
  </si>
  <si>
    <t>已入件 2017-07-12 19:15:06</t>
  </si>
  <si>
    <t>已入件 2017-07-12 19:18:20</t>
  </si>
  <si>
    <t>已入件 2017-07-12 19:17:44</t>
  </si>
  <si>
    <t>已入件 2017-07-12 19:21:30</t>
  </si>
  <si>
    <t>已入件 2017-07-12 19:17:42</t>
  </si>
  <si>
    <t>已入件 2017-07-12 19:16:57</t>
  </si>
  <si>
    <t>已入件 2017-07-12 19:19:17</t>
  </si>
  <si>
    <t>已入件 2017-07-12 19:19:47</t>
  </si>
  <si>
    <t>已入件 2017-07-12 19:19:59</t>
  </si>
  <si>
    <t>已入件 2017-07-12 19:17:05</t>
  </si>
  <si>
    <t>已入件 2017-07-12 19:20:18</t>
  </si>
  <si>
    <t>已入件 2017-07-12 19:20:14</t>
  </si>
  <si>
    <t>已入件 2017-07-12 19:21:37</t>
  </si>
  <si>
    <t>已入件 2017-07-12 19:22:35</t>
  </si>
  <si>
    <t>已入件 2017-07-12 19:21:42</t>
  </si>
  <si>
    <t>已入件 2017-07-12 19:19:24</t>
  </si>
  <si>
    <t>已入件 2017-07-12 19:22:41</t>
  </si>
  <si>
    <t>已入件 2017-07-12 19:16:51</t>
  </si>
  <si>
    <t>已入件 2017-07-12 19:16:59</t>
  </si>
  <si>
    <t>已入件 2017-07-12 19:17:12</t>
  </si>
  <si>
    <t>已入件 2017-07-12 19:17:08</t>
  </si>
  <si>
    <t>已入件 2017-07-12 19:20:09</t>
  </si>
  <si>
    <t>已入件 2017-07-12 19:20:07</t>
  </si>
  <si>
    <t>已入件 2017-07-12 19:17:02</t>
  </si>
  <si>
    <t>已入件 2017-07-12 19:20:48</t>
  </si>
  <si>
    <t>已入件 2017-07-12 19:23:44</t>
  </si>
  <si>
    <t>已入件 2017-07-12 19:19:08</t>
  </si>
  <si>
    <t>已入件 2017-07-12 19:19:33</t>
  </si>
  <si>
    <t>已入件 2017-07-12 19:20:27</t>
  </si>
  <si>
    <t>已入件 2017-07-12 19:19:36</t>
  </si>
  <si>
    <t>已入件 2017-07-12 19:21:59</t>
  </si>
  <si>
    <t>已入件 2017-07-12 19:23:41</t>
  </si>
  <si>
    <t>已入件 2017-07-12 19:20:20</t>
  </si>
  <si>
    <t>已入件 2017-07-12 19:19:51</t>
  </si>
  <si>
    <t>已入件 2017-07-12 19:21:45</t>
  </si>
  <si>
    <t>已入件 2017-07-12 18:50:51</t>
  </si>
  <si>
    <t>已入件 2017-07-12 18:45:36</t>
  </si>
  <si>
    <t>已入件 2017-07-12 18:50:54</t>
  </si>
  <si>
    <t>已入件 2017-07-12 18:55:10</t>
  </si>
  <si>
    <t>已入件 2017-07-12 18:48:07</t>
  </si>
  <si>
    <t>已入件 2017-07-12 18:51:02</t>
  </si>
  <si>
    <t>已入件 2017-07-12 18:45:33</t>
  </si>
  <si>
    <t>已入件 2017-07-12 18:48:22</t>
  </si>
  <si>
    <t>已入件 2017-07-12 18:48:17</t>
  </si>
  <si>
    <t>已入件 2017-07-12 18:45:30</t>
  </si>
  <si>
    <t>已入件 2017-07-12 18:48:26</t>
  </si>
  <si>
    <t>已入件 2017-07-12 18:48:33</t>
  </si>
  <si>
    <t>已入件 2017-07-12 18:45:21</t>
  </si>
  <si>
    <t>已入件 2017-07-12 18:45:15</t>
  </si>
  <si>
    <t>已入件 2017-07-12 18:46:19</t>
  </si>
  <si>
    <t>已入件 2017-07-12 18:45:10</t>
  </si>
  <si>
    <t>已入件 2017-07-12 18:45:07</t>
  </si>
  <si>
    <t>已入件 2017-07-12 18:54:45</t>
  </si>
  <si>
    <t>已入件 2017-07-12 18:45:27</t>
  </si>
  <si>
    <t>已入件 2017-07-12 18:46:29</t>
  </si>
  <si>
    <t>已入件 2017-07-12 18:55:06</t>
  </si>
  <si>
    <t>已入件 2017-07-12 18:46:25</t>
  </si>
  <si>
    <t>已入件 2017-07-12 18:45:42</t>
  </si>
  <si>
    <t>已入件 2017-07-12 18:48:29</t>
  </si>
  <si>
    <t>已入件 2017-07-12 18:48:13</t>
  </si>
  <si>
    <t>已入件 2017-07-12 18:46:23</t>
  </si>
  <si>
    <t>已入件 2017-07-12 18:46:15</t>
  </si>
  <si>
    <t>已入件 2017-07-12 18:45:24</t>
  </si>
  <si>
    <t>已入件 2017-07-12 18:47:33</t>
  </si>
  <si>
    <t>已入件 2017-07-12 18:47:53</t>
  </si>
  <si>
    <t>已入件 2017-07-12 18:46:12</t>
  </si>
  <si>
    <t>已入件 2017-07-12 18:53:43</t>
  </si>
  <si>
    <t>已入件 2017-07-12 18:47:28</t>
  </si>
  <si>
    <t>已入件 2017-07-12 18:47:24</t>
  </si>
  <si>
    <t>已入件 2017-07-12 18:51:06</t>
  </si>
  <si>
    <t>Chunhsien-Lin</t>
  </si>
  <si>
    <t>已入件 2017-07-12 18:54:59</t>
  </si>
  <si>
    <t>已入件 2017-07-12 18:49:39</t>
  </si>
  <si>
    <t>已入件 2017-07-12 18:49:10</t>
  </si>
  <si>
    <t>已入件 2017-07-12 18:49:14</t>
  </si>
  <si>
    <t>已入件 2017-07-12 18:50:10</t>
  </si>
  <si>
    <t>已入件 2017-07-12 18:54:42</t>
  </si>
  <si>
    <t>已入件 2017-07-12 18:45:56</t>
  </si>
  <si>
    <t>已入件 2017-07-12 18:45:52</t>
  </si>
  <si>
    <t>已入件 2017-07-12 18:46:27</t>
  </si>
  <si>
    <t>已入件 2017-07-12 18:45:02</t>
  </si>
  <si>
    <t>已入件 2017-07-12 18:55:40</t>
  </si>
  <si>
    <t>已入件 2017-07-12 18:55:03</t>
  </si>
  <si>
    <t>已入件 2017-07-12 18:53:57</t>
  </si>
  <si>
    <t>已入件 2017-07-12 18:45:46</t>
  </si>
  <si>
    <t>已入件 2017-07-12 18:46:13</t>
  </si>
  <si>
    <t>已入件 2017-07-12 18:46:04</t>
  </si>
  <si>
    <t>已入件 2017-07-12 18:50:42</t>
  </si>
  <si>
    <t>已入件 2017-07-12 18:46:10</t>
  </si>
  <si>
    <t>已入件 2017-07-12 18:49:24</t>
  </si>
  <si>
    <t>已入件 2017-07-12 18:45:54</t>
  </si>
  <si>
    <t>已入件 2017-07-12 18:50:46</t>
  </si>
  <si>
    <t>已入件 2017-07-12 18:51:12</t>
  </si>
  <si>
    <t>已入件 2017-07-12 18:51:18</t>
  </si>
  <si>
    <t>已入件 2017-07-12 18:52:47</t>
  </si>
  <si>
    <t>已入件 2017-07-12 18:51:31</t>
  </si>
  <si>
    <t>已入件 2017-07-12 18:45:12</t>
  </si>
  <si>
    <t>已入件 2017-07-12 18:45:50</t>
  </si>
  <si>
    <t>已入件 2017-07-12 18:46:08</t>
  </si>
  <si>
    <t>已入件 2017-07-12 18:46:07</t>
  </si>
  <si>
    <t>已入件 2017-07-12 18:47:21</t>
  </si>
  <si>
    <t>已入件 2017-07-12 18:47:13</t>
  </si>
  <si>
    <t>已入件 2017-07-12 18:48:46</t>
  </si>
  <si>
    <t>已入件 2017-07-12 18:47:01</t>
  </si>
  <si>
    <t>已入件 2017-07-12 18:51:53</t>
  </si>
  <si>
    <t>已入件 2017-07-12 18:54:50</t>
  </si>
  <si>
    <t>已入件 2017-07-12 18:54:54</t>
  </si>
  <si>
    <t>已入件 2017-07-12 18:52:29</t>
  </si>
  <si>
    <t>已入件 2017-07-12 18:52:01</t>
  </si>
  <si>
    <t>已入件 2017-07-12 18:52:38</t>
  </si>
  <si>
    <t>已入件 2017-07-12 18:48:36</t>
  </si>
  <si>
    <t>已入件 2017-07-12 18:52:22</t>
  </si>
  <si>
    <t>已入件 2017-07-12 18:51:40</t>
  </si>
  <si>
    <t>已入件 2017-07-12 18:47:04</t>
  </si>
  <si>
    <t>已入件 2017-07-12 18:51:46</t>
  </si>
  <si>
    <t>已入件 2017-07-12 18:47:10</t>
  </si>
  <si>
    <t>已入件 2017-07-12 18:48:41</t>
  </si>
  <si>
    <t>已入件 2017-07-12 18:53:36</t>
  </si>
  <si>
    <t>已入件 2017-07-12 18:53:32</t>
  </si>
  <si>
    <t>已入件 2017-07-12 18:49:46</t>
  </si>
  <si>
    <t>已入件 2017-07-12 18:47:43</t>
  </si>
  <si>
    <t>已入件 2017-07-12 18:49:43</t>
  </si>
  <si>
    <t>已入件 2017-07-12 18:49:29</t>
  </si>
  <si>
    <t>已入件 2017-07-12 18:47:49</t>
  </si>
  <si>
    <t>已入件 2017-07-12 18:47:46</t>
  </si>
  <si>
    <t>已入件 2017-07-12 18:50:07</t>
  </si>
  <si>
    <t>已入件 2017-07-12 18:47:38</t>
  </si>
  <si>
    <t>已入件 2017-07-12 18:51:51</t>
  </si>
  <si>
    <t>已入件 2017-07-12 18:49:19</t>
  </si>
  <si>
    <t>已入件 2017-07-12 18:53:29</t>
  </si>
  <si>
    <t>已入件 2017-07-12 18:49:50</t>
  </si>
  <si>
    <t>已入件 2017-07-12 18:49:56</t>
  </si>
  <si>
    <t>已入件 2017-07-12 18:53:18</t>
  </si>
  <si>
    <t>已入件 2017-07-12 18:53:47</t>
  </si>
  <si>
    <t>已入件 2017-07-12 18:53:51</t>
  </si>
  <si>
    <t>已入件 2017-07-12 18:52:25</t>
  </si>
  <si>
    <t>已入件 2017-07-12 18:52:34</t>
  </si>
  <si>
    <t>已入件 2017-07-12 18:53:00</t>
  </si>
  <si>
    <t>已入件 2017-07-12 18:52:43</t>
  </si>
  <si>
    <t>已入件 2017-07-12 18:52:14</t>
  </si>
  <si>
    <t>已入件 2017-07-12 18:54:11</t>
  </si>
  <si>
    <t>已入件 2017-07-12 18:54:07</t>
  </si>
  <si>
    <t>已入件 2017-07-12 18:49:53</t>
  </si>
  <si>
    <t>已入件 2017-07-12 18:54:03</t>
  </si>
  <si>
    <t>已入件 2017-07-12 18:53:54</t>
  </si>
  <si>
    <t>已入件 2017-07-12 18:53:22</t>
  </si>
  <si>
    <t>已入件 2017-07-12 18:53:26</t>
  </si>
  <si>
    <t>已入件 2017-07-12 18:49:34</t>
  </si>
  <si>
    <t>已入件 2017-07-12 18:50:05</t>
  </si>
  <si>
    <t>已入件 2017-07-12 18:49:59</t>
  </si>
  <si>
    <t>已入件 2017-07-12 18:50:02</t>
  </si>
  <si>
    <t>已入件 2017-07-12 19:22:02</t>
  </si>
  <si>
    <t>已入件 2017-07-12 19:19:40</t>
  </si>
  <si>
    <t>已入件 2017-07-12 19:21:23</t>
  </si>
  <si>
    <t>已入件 2017-07-12 19:23:47</t>
  </si>
  <si>
    <t>已入件 2017-07-12 19:19:13</t>
  </si>
  <si>
    <t>100-7戊組PA</t>
  </si>
  <si>
    <t>已入件 2017-07-12 18:42:21</t>
  </si>
  <si>
    <t>304bike</t>
  </si>
  <si>
    <t>已入件 2017-07-12 18:40:18</t>
  </si>
  <si>
    <t>938肉腳團</t>
  </si>
  <si>
    <t>已入件 2017-07-12 18:43:32</t>
  </si>
  <si>
    <t>ASAP</t>
  </si>
  <si>
    <t>已入件 2017-07-12 18:43:37</t>
  </si>
  <si>
    <t>BikeSoul</t>
  </si>
  <si>
    <t>已入件 2017-07-12 18:44:34</t>
  </si>
  <si>
    <t>C&amp;M</t>
  </si>
  <si>
    <t>已入件 2017-07-12 18:41:04</t>
  </si>
  <si>
    <t>Challenger</t>
  </si>
  <si>
    <t>已入件 2017-07-12 18:40:30</t>
  </si>
  <si>
    <t>CrazyGooter</t>
  </si>
  <si>
    <t>已入件 2017-07-12 18:42:18</t>
  </si>
  <si>
    <t>DJB少年遊</t>
  </si>
  <si>
    <t>已入件 2017-07-12 18:41:57</t>
  </si>
  <si>
    <t>ETXHTaichung</t>
  </si>
  <si>
    <t>已入件 2017-07-12 18:40:09</t>
  </si>
  <si>
    <t>FK</t>
  </si>
  <si>
    <t>已入件 2017-07-12 18:41:02</t>
  </si>
  <si>
    <t>GOGOGO</t>
  </si>
  <si>
    <t>已入件 2017-07-12 18:41:17</t>
  </si>
  <si>
    <t>H&amp;H</t>
  </si>
  <si>
    <t>已入件 2017-07-12 18:40:32</t>
  </si>
  <si>
    <t>hct</t>
  </si>
  <si>
    <t>已入件 2017-07-12 18:42:13</t>
  </si>
  <si>
    <t>KCMGComposites</t>
  </si>
  <si>
    <t>已入件 2017-07-12 18:42:24</t>
  </si>
  <si>
    <t>LOHASCYCLINGTEAM</t>
  </si>
  <si>
    <t>已入件 2017-07-12 18:56:22</t>
  </si>
  <si>
    <t>Lu肉角愛玩團</t>
  </si>
  <si>
    <t>已入件 2017-07-12 18:44:36</t>
  </si>
  <si>
    <t>NA在哪兒?在等著您們呢!</t>
  </si>
  <si>
    <t>已入件 2017-07-12 18:44:41</t>
  </si>
  <si>
    <t>PCT</t>
  </si>
  <si>
    <t>已入件 2017-07-12 18:40:02</t>
  </si>
  <si>
    <t>PV</t>
  </si>
  <si>
    <t>已入件 2017-07-12 18:40:55</t>
  </si>
  <si>
    <t>Rich-Power</t>
  </si>
  <si>
    <t>已入件 2017-07-12 19:05:31</t>
  </si>
  <si>
    <t>ROCKY968</t>
  </si>
  <si>
    <t>已入件 2017-07-12 18:40:47</t>
  </si>
  <si>
    <t>Sharkteam</t>
  </si>
  <si>
    <t>已入件 2017-07-12 18:58:39</t>
  </si>
  <si>
    <t>Spin-off自行車會</t>
  </si>
  <si>
    <t>已入件 2017-07-12 18:59:56</t>
  </si>
  <si>
    <t>T2C神乎騎技車隊</t>
  </si>
  <si>
    <t>已入件 2017-07-12 18:56:27</t>
  </si>
  <si>
    <t>TEAMTOMMACLUB</t>
  </si>
  <si>
    <t>已入件 2017-07-12 19:01:51</t>
  </si>
  <si>
    <t>TOYOTABIKE</t>
  </si>
  <si>
    <t>已入件 2017-07-12 19:06:59</t>
  </si>
  <si>
    <t>一定要騎才對</t>
  </si>
  <si>
    <t>已入件 2017-07-12 18:42:00</t>
  </si>
  <si>
    <t>一泊三食</t>
  </si>
  <si>
    <t>已入件 2017-07-12 18:40:05</t>
  </si>
  <si>
    <t>九份山道芋圓王</t>
  </si>
  <si>
    <t>已入件 2017-07-12 18:58:20</t>
  </si>
  <si>
    <t>二個人</t>
  </si>
  <si>
    <t>已入件 2017-07-12 18:43:12</t>
  </si>
  <si>
    <t>卜赫PJ</t>
  </si>
  <si>
    <t>已入件 2017-07-12 18:58:27</t>
  </si>
  <si>
    <t>三傻鐵馬隊</t>
  </si>
  <si>
    <t>已入件 2017-07-12 19:01:34</t>
  </si>
  <si>
    <t>大文豪孔明車隊</t>
  </si>
  <si>
    <t>已入件 2017-07-12 18:58:16</t>
  </si>
  <si>
    <t>大海車隊</t>
  </si>
  <si>
    <t>已入件 2017-07-12 18:59:43</t>
  </si>
  <si>
    <t>大無限勇腳天團</t>
  </si>
  <si>
    <t>已入件 2017-07-12 18:43:16</t>
  </si>
  <si>
    <t>大園單車社</t>
  </si>
  <si>
    <t>已入件 2017-07-12 19:04:35</t>
  </si>
  <si>
    <t>小強鐵人隊</t>
  </si>
  <si>
    <t>已入件 2017-07-12 18:58:37</t>
  </si>
  <si>
    <t>山立健身房</t>
  </si>
  <si>
    <t>已入件 2017-07-12 19:00:58</t>
  </si>
  <si>
    <t>不大不七</t>
  </si>
  <si>
    <t>已入件 2017-07-12 19:01:37</t>
  </si>
  <si>
    <t>中國醫大</t>
  </si>
  <si>
    <t>已入件 2017-07-12 18:59:14</t>
  </si>
  <si>
    <t>五力全開</t>
  </si>
  <si>
    <t>已入件 2017-07-12 18:59:46</t>
  </si>
  <si>
    <t>五股體育會自行車委員會</t>
  </si>
  <si>
    <t>已入件 2017-07-12 19:04:47</t>
  </si>
  <si>
    <t>太甫實業有限公司</t>
  </si>
  <si>
    <t>已入件 2017-07-12 19:00:00</t>
  </si>
  <si>
    <t>文山雙人組</t>
  </si>
  <si>
    <t>已入件 2017-07-12 19:02:08</t>
  </si>
  <si>
    <t>以馬內利</t>
  </si>
  <si>
    <t>已入件 2017-07-12 19:01:48</t>
  </si>
  <si>
    <t>北山貓車隊</t>
  </si>
  <si>
    <t>已入件 2017-07-12 19:08:52</t>
  </si>
  <si>
    <t>台中兩人小隊</t>
  </si>
  <si>
    <t>已入件 2017-07-12 19:07:18</t>
  </si>
  <si>
    <t>白騎一遭</t>
  </si>
  <si>
    <t>已入件 2017-07-12 18:59:11</t>
  </si>
  <si>
    <t>印象用力騎車隊</t>
  </si>
  <si>
    <t>已入件 2017-07-12 19:01:02</t>
  </si>
  <si>
    <t>回來就好</t>
  </si>
  <si>
    <t>已入件 2017-07-12 18:58:33</t>
  </si>
  <si>
    <t>好友約騎</t>
  </si>
  <si>
    <t>已入件 2017-07-12 19:07:37</t>
  </si>
  <si>
    <t>宇老鐵騎隊</t>
  </si>
  <si>
    <t>已入件 2017-07-12 19:00:04</t>
  </si>
  <si>
    <t>成功單車射</t>
  </si>
  <si>
    <t>已入件 2017-07-12 19:09:43</t>
  </si>
  <si>
    <t>早餐盃</t>
  </si>
  <si>
    <t>已入件 2017-07-12 19:04:46</t>
  </si>
  <si>
    <t>有一隊翅膀</t>
  </si>
  <si>
    <t>已入件 2017-07-12 19:00:48</t>
  </si>
  <si>
    <t>汐慢獅子王</t>
  </si>
  <si>
    <t>已入件 2017-07-12 19:00:54</t>
  </si>
  <si>
    <t>庄腳囝仔</t>
  </si>
  <si>
    <t>已入件 2017-07-12 19:20:40</t>
  </si>
  <si>
    <t>宏國餐飲設備</t>
  </si>
  <si>
    <t>已入件 2017-07-12 19:01:31</t>
  </si>
  <si>
    <t>狂響口琴樂團</t>
  </si>
  <si>
    <t>已入件 2017-07-12 19:07:45</t>
  </si>
  <si>
    <t>良興</t>
  </si>
  <si>
    <t>已入件 2017-07-12 19:15:47</t>
  </si>
  <si>
    <t>車魂入體</t>
  </si>
  <si>
    <t>已入件 2017-07-12 19:02:14</t>
  </si>
  <si>
    <t>亞哥</t>
  </si>
  <si>
    <t>已入件 2017-07-12 18:59:35</t>
  </si>
  <si>
    <t>兩輪意志力</t>
  </si>
  <si>
    <t>已入件 2017-07-12 19:15:56</t>
  </si>
  <si>
    <t>尚永車隊</t>
  </si>
  <si>
    <t>已入件 2017-07-12 19:05:29</t>
  </si>
  <si>
    <t>幸运</t>
  </si>
  <si>
    <t>已入件 2017-07-12 19:01:14</t>
  </si>
  <si>
    <t>爸爸團</t>
  </si>
  <si>
    <t>已入件 2017-07-12 19:01:56</t>
  </si>
  <si>
    <t>金剛芭比</t>
  </si>
  <si>
    <t>已入件 2017-07-12 19:00:33</t>
  </si>
  <si>
    <t>勇腳慢慢騎</t>
  </si>
  <si>
    <t>已入件 2017-07-12 19:05:32</t>
  </si>
  <si>
    <t>屏山雙人組</t>
  </si>
  <si>
    <t>已入件 2017-07-12 19:07:35</t>
  </si>
  <si>
    <t>後會有騎</t>
  </si>
  <si>
    <t>已入件 2017-07-12 19:07:22</t>
  </si>
  <si>
    <t>胖達約騎...</t>
  </si>
  <si>
    <t>已入件 2017-07-12 19:06:53</t>
  </si>
  <si>
    <t>原相單車隊</t>
  </si>
  <si>
    <t>已入件 2017-07-12 19:06:42</t>
  </si>
  <si>
    <t>海格斯</t>
  </si>
  <si>
    <t>已入件 2017-07-12 19:23:54</t>
  </si>
  <si>
    <t>假鬼假怪三人組</t>
  </si>
  <si>
    <t>已入件 2017-07-12 19:07:40</t>
  </si>
  <si>
    <t>基督徒五股禮拜堂心靈車隊</t>
  </si>
  <si>
    <t>已入件 2017-07-12 19:15:37</t>
  </si>
  <si>
    <t>張嘉益電料行</t>
  </si>
  <si>
    <t>已入件 2017-07-12 19:20:34</t>
  </si>
  <si>
    <t>淡水101車隊</t>
  </si>
  <si>
    <t>已入件 2017-07-12 19:15:27</t>
  </si>
  <si>
    <t>羚洋單車店</t>
  </si>
  <si>
    <t>已入件 2017-07-12 19:24:48</t>
  </si>
  <si>
    <t>船ㄨ燒烤</t>
  </si>
  <si>
    <t>已入件 2017-07-12 19:09:37</t>
  </si>
  <si>
    <t>最粗的感動</t>
  </si>
  <si>
    <t>已入件 2017-07-12 19:07:26</t>
  </si>
  <si>
    <t>創造騎跡</t>
  </si>
  <si>
    <t>已入件 2017-07-12 19:15:52</t>
  </si>
  <si>
    <t>就是要慢慢騎</t>
  </si>
  <si>
    <t>已入件 2017-07-12 19:07:08</t>
  </si>
  <si>
    <t>無聲力量</t>
  </si>
  <si>
    <t>已入件 2017-07-12 19:07:11</t>
  </si>
  <si>
    <t>菁英嘴砲</t>
  </si>
  <si>
    <t>已入件 2017-07-12 19:06:17</t>
  </si>
  <si>
    <t>超慢龜車隊</t>
  </si>
  <si>
    <t>已入件 2017-07-12 19:00:40</t>
  </si>
  <si>
    <t>開心</t>
  </si>
  <si>
    <t>已入件 2017-07-12 19:07:14</t>
  </si>
  <si>
    <t>隆維車隊</t>
  </si>
  <si>
    <t>已入件 2017-07-12 19:06:10</t>
  </si>
  <si>
    <t>奧林匹克26基地</t>
  </si>
  <si>
    <t>已入件 2017-07-12 18:58:56</t>
  </si>
  <si>
    <t>新竹騎帥團</t>
  </si>
  <si>
    <t>已入件 2017-07-12 19:15:24</t>
  </si>
  <si>
    <t>慢慢騎</t>
  </si>
  <si>
    <t>已入件 2017-07-12 19:15:30</t>
  </si>
  <si>
    <t>瘋狂騎士</t>
  </si>
  <si>
    <t>已入件 2017-07-12 19:07:03</t>
  </si>
  <si>
    <t>綠森林環保協會</t>
  </si>
  <si>
    <t>已入件 2017-07-12 19:24:44</t>
  </si>
  <si>
    <t>艋舺立新</t>
  </si>
  <si>
    <t>已入件 2017-07-12 19:05:34</t>
  </si>
  <si>
    <t>豪通車隊</t>
  </si>
  <si>
    <t>已入件 2017-07-12 19:20:36</t>
  </si>
  <si>
    <t>遠東新世紀風火輪社</t>
  </si>
  <si>
    <t>已入件 2017-07-12 19:06:13</t>
  </si>
  <si>
    <t>摩擦摩擦隊</t>
  </si>
  <si>
    <t>已入件 2017-07-12 19:15:32</t>
  </si>
  <si>
    <t>樂活慢騎</t>
  </si>
  <si>
    <t>已入件 2017-07-12 19:00:45</t>
  </si>
  <si>
    <t>誼和自動車</t>
  </si>
  <si>
    <t>已入件 2017-07-12 19:01:28</t>
  </si>
  <si>
    <t>龜龜二人組</t>
  </si>
  <si>
    <t>已入件 2017-07-12 19:20:38</t>
  </si>
  <si>
    <t>聲特科技耳機代表隊~</t>
  </si>
  <si>
    <t>已入件 2017-07-12 18:42:04</t>
  </si>
  <si>
    <t>謝孟瑾為什麼不騎</t>
  </si>
  <si>
    <t>已入件 2017-07-12 18:55:19</t>
  </si>
  <si>
    <t>獵逃魔兔</t>
  </si>
  <si>
    <t>已入件 2017-07-12 18:55:26</t>
  </si>
  <si>
    <t>羅浮ROVER</t>
  </si>
  <si>
    <t>已入件 2017-07-12 18:55:23</t>
  </si>
  <si>
    <t>露跑家庭</t>
  </si>
  <si>
    <t>已入件 2017-07-12 18:41:53</t>
  </si>
  <si>
    <t>飆瘋</t>
  </si>
  <si>
    <t>已入件 2017-07-12 18:42:09</t>
  </si>
  <si>
    <t>變臉車隊</t>
  </si>
  <si>
    <t>已入件 2017-07-12 18:44:45</t>
  </si>
  <si>
    <t>體能測不過鐵人社</t>
  </si>
  <si>
    <t>已入件 2017-07-12 18:43:20</t>
  </si>
  <si>
    <t>郵局</t>
    <phoneticPr fontId="18" type="noConversion"/>
  </si>
  <si>
    <t>王O才</t>
  </si>
  <si>
    <t>邱O光</t>
  </si>
  <si>
    <t>吳O義</t>
  </si>
  <si>
    <t>温O賢</t>
  </si>
  <si>
    <t>曾O凱</t>
  </si>
  <si>
    <t>李O榮</t>
  </si>
  <si>
    <t>許O成</t>
  </si>
  <si>
    <t>江O豐</t>
  </si>
  <si>
    <t>黃O龍</t>
  </si>
  <si>
    <t>林O勳</t>
  </si>
  <si>
    <t>張O煌</t>
  </si>
  <si>
    <t>蔡O霖</t>
  </si>
  <si>
    <t>楊O學</t>
  </si>
  <si>
    <t>姚O鼎</t>
  </si>
  <si>
    <t>廖O崴</t>
  </si>
  <si>
    <t>蔡O峰</t>
  </si>
  <si>
    <t>吳O誠</t>
  </si>
  <si>
    <t>傅O暉</t>
  </si>
  <si>
    <t>陳O福</t>
  </si>
  <si>
    <t>江O卿</t>
  </si>
  <si>
    <t>楊O君</t>
  </si>
  <si>
    <t>侯O杰</t>
  </si>
  <si>
    <t>張O端</t>
  </si>
  <si>
    <t>胡O賢</t>
  </si>
  <si>
    <t>王O善</t>
  </si>
  <si>
    <t>梁O順</t>
  </si>
  <si>
    <t>柯O昌</t>
  </si>
  <si>
    <t>李O偉</t>
  </si>
  <si>
    <t>趙O翔</t>
  </si>
  <si>
    <t>古O傑</t>
  </si>
  <si>
    <t>王O樞</t>
  </si>
  <si>
    <t>陳O龍</t>
  </si>
  <si>
    <t>吳O謀</t>
  </si>
  <si>
    <t>謝O祐</t>
  </si>
  <si>
    <t>楊O鴻</t>
  </si>
  <si>
    <t>黃O雨</t>
  </si>
  <si>
    <t>謝O霖</t>
  </si>
  <si>
    <t>李O鴻</t>
  </si>
  <si>
    <t>張O傑</t>
  </si>
  <si>
    <t>黃O勇</t>
  </si>
  <si>
    <t>蔡O威</t>
  </si>
  <si>
    <t>張O揚</t>
  </si>
  <si>
    <t>陳O全</t>
  </si>
  <si>
    <t>蔡O倫</t>
  </si>
  <si>
    <t>林O然</t>
  </si>
  <si>
    <t>許O穎</t>
  </si>
  <si>
    <t>郭O耀</t>
  </si>
  <si>
    <t>李O方</t>
  </si>
  <si>
    <t>胡O森</t>
  </si>
  <si>
    <t>林O冠</t>
  </si>
  <si>
    <t>洪O寶</t>
  </si>
  <si>
    <t>林O莉</t>
  </si>
  <si>
    <t>沈O承</t>
  </si>
  <si>
    <t>陳O欽</t>
  </si>
  <si>
    <t>林O忠</t>
  </si>
  <si>
    <t>陳O男</t>
  </si>
  <si>
    <t>黃O中</t>
  </si>
  <si>
    <t>陳O彬</t>
  </si>
  <si>
    <t>葉O和</t>
  </si>
  <si>
    <t>邱O沐</t>
  </si>
  <si>
    <t>胡O淵</t>
  </si>
  <si>
    <t>王O彥</t>
  </si>
  <si>
    <t>葉O源</t>
  </si>
  <si>
    <t>陳O宏</t>
  </si>
  <si>
    <t>孫O文</t>
  </si>
  <si>
    <t>曾O迪</t>
  </si>
  <si>
    <t>莊O凱</t>
  </si>
  <si>
    <t>王O綸</t>
  </si>
  <si>
    <t>周O恩</t>
  </si>
  <si>
    <t>楊O豪</t>
  </si>
  <si>
    <t>洪O恆</t>
  </si>
  <si>
    <t>王O勳</t>
  </si>
  <si>
    <t>黃O豪</t>
  </si>
  <si>
    <t>楊O輝</t>
  </si>
  <si>
    <t>江O景</t>
  </si>
  <si>
    <t>李O璋</t>
  </si>
  <si>
    <t>萬O峰</t>
  </si>
  <si>
    <t>吳O丹</t>
  </si>
  <si>
    <t>賴O辰</t>
  </si>
  <si>
    <t>郭O文</t>
  </si>
  <si>
    <t>蔡O源</t>
  </si>
  <si>
    <t>呂O君</t>
  </si>
  <si>
    <t>陳O川</t>
  </si>
  <si>
    <t>蘇O宗</t>
  </si>
  <si>
    <t>賴O舜</t>
  </si>
  <si>
    <t>黃O峰</t>
  </si>
  <si>
    <t>梁O皓</t>
  </si>
  <si>
    <t>李O瑨</t>
  </si>
  <si>
    <t>楊O融</t>
  </si>
  <si>
    <t>簡O彥</t>
  </si>
  <si>
    <t>林O亮</t>
  </si>
  <si>
    <t>姚O德</t>
  </si>
  <si>
    <t>許O維</t>
  </si>
  <si>
    <t>陳O德</t>
  </si>
  <si>
    <t>薛O憲</t>
  </si>
  <si>
    <t>薛O義</t>
  </si>
  <si>
    <t>鍾O良</t>
  </si>
  <si>
    <t>王O永</t>
  </si>
  <si>
    <t>洪O燦</t>
  </si>
  <si>
    <t>陳O廣</t>
  </si>
  <si>
    <t>董O銘</t>
  </si>
  <si>
    <t>曹O軒</t>
  </si>
  <si>
    <t>盧O達</t>
  </si>
  <si>
    <t>陳O穎</t>
  </si>
  <si>
    <t>林O泰</t>
  </si>
  <si>
    <t>李O宸</t>
  </si>
  <si>
    <t>林O凡</t>
  </si>
  <si>
    <t>劉O孟</t>
  </si>
  <si>
    <t>林O同</t>
  </si>
  <si>
    <t>謝O銓</t>
  </si>
  <si>
    <t>岳O顯</t>
  </si>
  <si>
    <t>林O永</t>
  </si>
  <si>
    <t>張O彥</t>
  </si>
  <si>
    <t>張O佳</t>
  </si>
  <si>
    <t>葛O勳</t>
  </si>
  <si>
    <t>盧O通</t>
  </si>
  <si>
    <t>林O丞</t>
  </si>
  <si>
    <t>張O銘</t>
  </si>
  <si>
    <t>梁O修</t>
  </si>
  <si>
    <t>陳O柏</t>
  </si>
  <si>
    <t>顏O均</t>
  </si>
  <si>
    <t>黃O德</t>
  </si>
  <si>
    <t>謝O鴻</t>
  </si>
  <si>
    <t>陳O霖</t>
  </si>
  <si>
    <t>吳O福</t>
  </si>
  <si>
    <t>葉O輝</t>
  </si>
  <si>
    <t>盧O霖</t>
  </si>
  <si>
    <t>余O賢</t>
  </si>
  <si>
    <t>蕭O誠</t>
  </si>
  <si>
    <t>莊O霖</t>
  </si>
  <si>
    <t>仝O哲</t>
  </si>
  <si>
    <t>王O強</t>
  </si>
  <si>
    <t>石O玉</t>
  </si>
  <si>
    <t>黃O仁</t>
  </si>
  <si>
    <t>紀O麟</t>
  </si>
  <si>
    <t>陳O瑋</t>
  </si>
  <si>
    <t>郭O信</t>
  </si>
  <si>
    <t>吳O樺</t>
  </si>
  <si>
    <t>鄧O隆</t>
  </si>
  <si>
    <t>吳O政</t>
  </si>
  <si>
    <t>陳O輔</t>
  </si>
  <si>
    <t>高O義</t>
  </si>
  <si>
    <t>張O業</t>
  </si>
  <si>
    <t>鍾O能</t>
  </si>
  <si>
    <t>林O億</t>
  </si>
  <si>
    <t>林O成</t>
  </si>
  <si>
    <t>林O斌</t>
  </si>
  <si>
    <t>康O忠</t>
  </si>
  <si>
    <t>王O蒼</t>
  </si>
  <si>
    <t>游O麟</t>
  </si>
  <si>
    <t>翁O甫</t>
  </si>
  <si>
    <t>黃O裕</t>
  </si>
  <si>
    <t>陳O豪</t>
  </si>
  <si>
    <t>黃O田</t>
  </si>
  <si>
    <t>陳O賓</t>
  </si>
  <si>
    <t>林O豪</t>
  </si>
  <si>
    <t>謝O雄</t>
  </si>
  <si>
    <t>陳O志</t>
  </si>
  <si>
    <t>許O文</t>
  </si>
  <si>
    <t>成O智</t>
  </si>
  <si>
    <t>賴O軍</t>
  </si>
  <si>
    <t>李O順</t>
  </si>
  <si>
    <t>莊O金</t>
  </si>
  <si>
    <t>汪O育</t>
  </si>
  <si>
    <t>曹O斌</t>
  </si>
  <si>
    <t>萬O凱</t>
  </si>
  <si>
    <t>吳O嵩</t>
  </si>
  <si>
    <t>宋O賢</t>
  </si>
  <si>
    <t>洪O哲</t>
  </si>
  <si>
    <t>施O賢</t>
  </si>
  <si>
    <t>黃O芳</t>
  </si>
  <si>
    <t>林O傑</t>
  </si>
  <si>
    <t>李O億</t>
  </si>
  <si>
    <t>洪O順</t>
  </si>
  <si>
    <t>陳O璣</t>
  </si>
  <si>
    <t>鄭O祥</t>
  </si>
  <si>
    <t>林O立</t>
  </si>
  <si>
    <t>劉O銘</t>
  </si>
  <si>
    <t>李O儒</t>
  </si>
  <si>
    <t>謝O華</t>
  </si>
  <si>
    <t>黃O彰</t>
  </si>
  <si>
    <t>廖O凱</t>
  </si>
  <si>
    <t>陳O安</t>
  </si>
  <si>
    <t>陳O匡</t>
  </si>
  <si>
    <t>游O棻</t>
  </si>
  <si>
    <t>曾O生</t>
  </si>
  <si>
    <t>蘇O彬</t>
  </si>
  <si>
    <t>蕭O仁</t>
  </si>
  <si>
    <t>范O魁</t>
  </si>
  <si>
    <t>程O榮</t>
  </si>
  <si>
    <t>廖O儀</t>
  </si>
  <si>
    <t>劉O維</t>
  </si>
  <si>
    <t>陳O伸</t>
  </si>
  <si>
    <t>袁O鴻</t>
  </si>
  <si>
    <t>黃O賢</t>
  </si>
  <si>
    <t>羅O煌</t>
  </si>
  <si>
    <t>周O堯</t>
  </si>
  <si>
    <t>黃O茹</t>
  </si>
  <si>
    <t>黃O棟</t>
  </si>
  <si>
    <t>簡O澤</t>
  </si>
  <si>
    <t>蔡O葦</t>
  </si>
  <si>
    <t>黃O偉</t>
  </si>
  <si>
    <t>張O昕</t>
  </si>
  <si>
    <t>李O漢</t>
  </si>
  <si>
    <t>黃O昇</t>
  </si>
  <si>
    <t>鄧O明</t>
  </si>
  <si>
    <t>韋O章</t>
  </si>
  <si>
    <t>王O煌</t>
  </si>
  <si>
    <t>黃O國</t>
  </si>
  <si>
    <t>陳O財</t>
  </si>
  <si>
    <t>徐O安</t>
  </si>
  <si>
    <t>林O晏</t>
  </si>
  <si>
    <t>李O彥</t>
  </si>
  <si>
    <t>廖O喬</t>
  </si>
  <si>
    <t>黃O賓</t>
  </si>
  <si>
    <t>陳O皓</t>
  </si>
  <si>
    <t>李O學</t>
  </si>
  <si>
    <t>李O凡</t>
  </si>
  <si>
    <t>衣O磊</t>
  </si>
  <si>
    <t>江O娟</t>
  </si>
  <si>
    <t>陳O宇</t>
  </si>
  <si>
    <t>劉O翱</t>
  </si>
  <si>
    <t>曾O昌</t>
  </si>
  <si>
    <t>吳O璋</t>
  </si>
  <si>
    <t>涂O崴</t>
  </si>
  <si>
    <t>顏O富</t>
  </si>
  <si>
    <t>吳O憲</t>
  </si>
  <si>
    <t>盧O志</t>
  </si>
  <si>
    <t>黃O琦</t>
  </si>
  <si>
    <t>黃O昌</t>
  </si>
  <si>
    <t>王O昕</t>
  </si>
  <si>
    <t>邱O貞</t>
  </si>
  <si>
    <t>許O桓</t>
  </si>
  <si>
    <t>施O宇</t>
  </si>
  <si>
    <t>彭O貞</t>
  </si>
  <si>
    <t>洪O凱</t>
  </si>
  <si>
    <t>石O豪</t>
  </si>
  <si>
    <t>徐O雄</t>
  </si>
  <si>
    <t>Yoshida Takamitsu</t>
  </si>
  <si>
    <t>鄧O棋</t>
  </si>
  <si>
    <t>詹O峻</t>
  </si>
  <si>
    <t>吳O鴻</t>
  </si>
  <si>
    <t>張O</t>
  </si>
  <si>
    <t>許O嘉</t>
  </si>
  <si>
    <t>曾O惠</t>
  </si>
  <si>
    <t>王O智</t>
  </si>
  <si>
    <t>麥O彬</t>
  </si>
  <si>
    <t>馮O強</t>
  </si>
  <si>
    <t>張O元</t>
  </si>
  <si>
    <t>張O旺</t>
  </si>
  <si>
    <t>蘇O有</t>
  </si>
  <si>
    <t>楊O安</t>
  </si>
  <si>
    <t>孫O人</t>
  </si>
  <si>
    <t>林O智</t>
  </si>
  <si>
    <t>吳O維</t>
  </si>
  <si>
    <t>陳O賜</t>
  </si>
  <si>
    <t>杰O</t>
  </si>
  <si>
    <t>楊O智</t>
  </si>
  <si>
    <t>何O恩</t>
  </si>
  <si>
    <t>邱O勛</t>
  </si>
  <si>
    <t>游O中</t>
  </si>
  <si>
    <t>鍾O道</t>
  </si>
  <si>
    <t>陳O助</t>
  </si>
  <si>
    <t>林O雄</t>
  </si>
  <si>
    <t>李O祥</t>
  </si>
  <si>
    <t>方O民</t>
  </si>
  <si>
    <t>朱O蓉</t>
  </si>
  <si>
    <t>黃O景</t>
  </si>
  <si>
    <t>朱O仁</t>
  </si>
  <si>
    <t>蔡O翔</t>
  </si>
  <si>
    <t>林O安</t>
  </si>
  <si>
    <t>阮O文</t>
  </si>
  <si>
    <t>游O宏</t>
  </si>
  <si>
    <t>陳O宣</t>
  </si>
  <si>
    <t>邱O裕</t>
  </si>
  <si>
    <t>陳O豐</t>
  </si>
  <si>
    <t>蘇O清</t>
  </si>
  <si>
    <t>鍾O瑋</t>
  </si>
  <si>
    <t>李O之</t>
  </si>
  <si>
    <t>陳O亦</t>
  </si>
  <si>
    <t>李O山</t>
  </si>
  <si>
    <t>林O樺</t>
  </si>
  <si>
    <t>黃O倫</t>
  </si>
  <si>
    <t>黃O沅</t>
  </si>
  <si>
    <t>杜O嘉</t>
  </si>
  <si>
    <t>史O君</t>
  </si>
  <si>
    <t>鄧O舜</t>
  </si>
  <si>
    <t>吳O倫</t>
  </si>
  <si>
    <t>鄭O安</t>
  </si>
  <si>
    <t>魏O安</t>
  </si>
  <si>
    <t>王O菘</t>
  </si>
  <si>
    <t>曾O龍</t>
  </si>
  <si>
    <t>李O龍</t>
  </si>
  <si>
    <t>溫O敏</t>
  </si>
  <si>
    <t>賴O湖</t>
  </si>
  <si>
    <t>陳O明</t>
  </si>
  <si>
    <t>張O維</t>
  </si>
  <si>
    <t>劉O強</t>
  </si>
  <si>
    <t>羅O泰</t>
  </si>
  <si>
    <t>楊O陸</t>
  </si>
  <si>
    <t>蔡O祐</t>
  </si>
  <si>
    <t>林O邦</t>
  </si>
  <si>
    <t>黎O輝</t>
  </si>
  <si>
    <t>楊O琪</t>
  </si>
  <si>
    <t>簡O輝</t>
  </si>
  <si>
    <t>林O鴻</t>
  </si>
  <si>
    <t>廖O偉</t>
  </si>
  <si>
    <t>詹O達</t>
  </si>
  <si>
    <t>謝O祖</t>
  </si>
  <si>
    <t>林O鈞</t>
  </si>
  <si>
    <t>吳O宏</t>
  </si>
  <si>
    <t>王O程</t>
  </si>
  <si>
    <t>賴O輝</t>
  </si>
  <si>
    <t>陳O鴻</t>
  </si>
  <si>
    <t>地址 / 門市地址 /</t>
  </si>
  <si>
    <t>臺北市松山區(105)</t>
  </si>
  <si>
    <t>臺北市內湖區(114)</t>
  </si>
  <si>
    <t>基隆市安樂區(204)</t>
  </si>
  <si>
    <t>臺中市東勢區(423)</t>
  </si>
  <si>
    <t>臺北市南港區(115)</t>
  </si>
  <si>
    <t>桃園市桃園區(330)</t>
  </si>
  <si>
    <t>桃園市大園區(337)</t>
  </si>
  <si>
    <t>新北市中和區(235)</t>
  </si>
  <si>
    <t>苗栗縣竹南鎮(350)</t>
  </si>
  <si>
    <t>新竹縣竹北市(302)</t>
  </si>
  <si>
    <t>新北市新店區(231)</t>
  </si>
  <si>
    <t>新竹縣新豐鄉(304)</t>
  </si>
  <si>
    <t>新北市深坑區(222)</t>
  </si>
  <si>
    <t>臺北市中山區(104)</t>
  </si>
  <si>
    <t>新北市林口區(244)</t>
  </si>
  <si>
    <t>新北市新莊區(242)</t>
  </si>
  <si>
    <t>臺北市信義區(110)</t>
  </si>
  <si>
    <t>臺中市大里區(412)</t>
  </si>
  <si>
    <t>臺北市大安區(106)</t>
  </si>
  <si>
    <t>桃園市中壢區(320)</t>
  </si>
  <si>
    <t>新北市雙溪區(227)</t>
  </si>
  <si>
    <t>(220)新北市板橋區</t>
  </si>
  <si>
    <t>臺中市大甲區(437)</t>
  </si>
  <si>
    <t>臺北市中正區(100)</t>
  </si>
  <si>
    <t>新北市汐止區(221)</t>
  </si>
  <si>
    <t>新北市板橋區(220)</t>
  </si>
  <si>
    <t>新竹市新竹市(300)</t>
  </si>
  <si>
    <t>新北市樹林區(238)</t>
  </si>
  <si>
    <t>新北市淡水區(251)</t>
  </si>
  <si>
    <t>臺北市士林區(111)</t>
  </si>
  <si>
    <t>新北市三重區(241)</t>
  </si>
  <si>
    <t>桃園市平鎮區(324)</t>
  </si>
  <si>
    <t>新北市土城區(236)</t>
  </si>
  <si>
    <t>(300)新竹市北區海</t>
  </si>
  <si>
    <t>桃園市蘆竹區(338)</t>
  </si>
  <si>
    <t>高雄市三民區(807)</t>
  </si>
  <si>
    <t>桃園市楊梅區(326)</t>
  </si>
  <si>
    <t>新竹縣湖口鄉(303)</t>
  </si>
  <si>
    <t>臺南市安平區(708)</t>
  </si>
  <si>
    <t>新北市泰山區(243)</t>
  </si>
  <si>
    <t>新竹縣新埔鎮(305)</t>
  </si>
  <si>
    <t>臺中市沙鹿區(433)</t>
  </si>
  <si>
    <t>桃園市觀音區(328)</t>
  </si>
  <si>
    <t>(827)高雄市彌陀區</t>
  </si>
  <si>
    <t>新北市蘆洲區(247)</t>
  </si>
  <si>
    <t>(411)台中市太平區</t>
  </si>
  <si>
    <t>(106)臺北市大安區</t>
  </si>
  <si>
    <t>臺北市北投區(112)</t>
  </si>
  <si>
    <t>桃園市大溪區(335)</t>
  </si>
  <si>
    <t>臺北市萬華區(108)</t>
  </si>
  <si>
    <t>澎湖縣湖西鄉(885)</t>
  </si>
  <si>
    <t>新北市五股區(248)</t>
  </si>
  <si>
    <t>新竹縣北埔鄉(314)</t>
  </si>
  <si>
    <t>新竹縣竹東鎮(310)</t>
  </si>
  <si>
    <t>基隆市暖暖區(205)</t>
  </si>
  <si>
    <t>基隆市中山區(203)</t>
  </si>
  <si>
    <t>臺中市太平區(411)</t>
  </si>
  <si>
    <t>彰化縣田中鎮(520)</t>
  </si>
  <si>
    <t>臺北市大同區(103)</t>
  </si>
  <si>
    <t>宜蘭縣羅東鎮(265)</t>
  </si>
  <si>
    <t>臺北市文山區(116)</t>
  </si>
  <si>
    <t>桃園市八德區(334)</t>
  </si>
  <si>
    <t>台北市大安區(106)</t>
  </si>
  <si>
    <t>台北市中山區(104)</t>
  </si>
  <si>
    <t>新竹市東區(300)慈</t>
  </si>
  <si>
    <t>台北市大同區(103)</t>
  </si>
  <si>
    <t>台北市信義區(110)</t>
  </si>
  <si>
    <t>新竹縣芎林鄉(307)</t>
  </si>
  <si>
    <t>臺中市北屯區(406)</t>
  </si>
  <si>
    <t>臺中市清水區(436)</t>
  </si>
  <si>
    <t>臺中市后里區(421)</t>
  </si>
  <si>
    <t>桃園縣桃園市(330)</t>
  </si>
  <si>
    <t>南投縣水里鄉(553)</t>
  </si>
  <si>
    <t>花蓮縣吉安鄉(973)</t>
  </si>
  <si>
    <t>臺中市潭子區(427)</t>
  </si>
  <si>
    <t>高雄市前金區(801)</t>
  </si>
  <si>
    <t>桃園市龍潭區(325)</t>
  </si>
  <si>
    <t>臺中市南屯區(408)</t>
  </si>
  <si>
    <t>臺中市梧棲區(435)</t>
  </si>
  <si>
    <t>基隆市仁愛區(200)</t>
  </si>
  <si>
    <t>雲林縣林內鄉(643)</t>
  </si>
  <si>
    <t>基隆市中正區(202)</t>
  </si>
  <si>
    <t>彰化縣和美鎮(508)</t>
  </si>
  <si>
    <t>桃園市龜山區(333)</t>
  </si>
  <si>
    <t>宜蘭縣宜蘭市(260)</t>
  </si>
  <si>
    <t>台南市永康區(710)</t>
  </si>
  <si>
    <t>臺中市西屯區(407)</t>
  </si>
  <si>
    <t>臺中市外埔區(438)</t>
  </si>
  <si>
    <t>台北市北投區(112)</t>
  </si>
  <si>
    <t>台北市內湖區(114)</t>
    <phoneticPr fontId="18" type="noConversion"/>
  </si>
  <si>
    <t>新北市板橋區(220)</t>
    <phoneticPr fontId="18" type="noConversion"/>
  </si>
  <si>
    <t>臺中市北區(404)</t>
    <phoneticPr fontId="18" type="noConversion"/>
  </si>
  <si>
    <t>新北市五股區</t>
    <phoneticPr fontId="18" type="noConversion"/>
  </si>
  <si>
    <t>苗栗縣竹南鎮(350)</t>
    <phoneticPr fontId="18" type="noConversion"/>
  </si>
  <si>
    <t>台北市中山區(104)</t>
    <phoneticPr fontId="18" type="noConversion"/>
  </si>
  <si>
    <t>基隆市七堵區(206)</t>
    <phoneticPr fontId="18" type="noConversion"/>
  </si>
  <si>
    <t>臺中市南區(402)</t>
    <phoneticPr fontId="18" type="noConversion"/>
  </si>
  <si>
    <t>新北市新莊區(242)</t>
    <phoneticPr fontId="18" type="noConversion"/>
  </si>
  <si>
    <t>臺南市東區(701)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</si>
</sst>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22" fontId="19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showGridLines="0" tabSelected="1" workbookViewId="0">
      <selection activeCell="G10" sqref="G10"/>
    </sheetView>
  </sheetViews>
  <sheetFormatPr defaultRowHeight="16.5" x14ac:dyDescent="0.25"/>
  <cols>
    <col min="1" max="1" width="5.25" bestFit="1" customWidth="1"/>
    <col min="2" max="2" width="5.75" bestFit="1" customWidth="1"/>
    <col min="3" max="3" width="18.25" bestFit="1" customWidth="1"/>
    <col min="4" max="4" width="17.625" style="5" bestFit="1" customWidth="1"/>
    <col min="5" max="5" width="15.375" style="5" customWidth="1"/>
    <col min="6" max="6" width="21.375" style="8" customWidth="1"/>
    <col min="7" max="7" width="11" style="5" customWidth="1"/>
    <col min="8" max="8" width="5.75" style="7" bestFit="1" customWidth="1"/>
    <col min="9" max="9" width="29.125" style="5" bestFit="1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759</v>
      </c>
      <c r="G1" s="3" t="s">
        <v>5</v>
      </c>
      <c r="H1" s="6" t="s">
        <v>6</v>
      </c>
      <c r="I1" s="3" t="s">
        <v>7</v>
      </c>
    </row>
    <row r="2" spans="1:9" x14ac:dyDescent="0.25">
      <c r="A2" s="2">
        <v>1</v>
      </c>
      <c r="B2" s="2" t="s">
        <v>444</v>
      </c>
      <c r="C2" s="2" t="str">
        <f>"83453322027818"</f>
        <v>83453322027818</v>
      </c>
      <c r="D2" s="4">
        <v>42928.804062499999</v>
      </c>
      <c r="E2" s="4" t="s">
        <v>445</v>
      </c>
      <c r="F2" s="1" t="s">
        <v>760</v>
      </c>
      <c r="G2" s="3">
        <v>465</v>
      </c>
      <c r="H2" s="6">
        <v>1</v>
      </c>
      <c r="I2" s="3" t="s">
        <v>8</v>
      </c>
    </row>
    <row r="3" spans="1:9" x14ac:dyDescent="0.25">
      <c r="A3" s="2">
        <v>2</v>
      </c>
      <c r="B3" s="2" t="s">
        <v>444</v>
      </c>
      <c r="C3" s="2" t="str">
        <f>"83453422027818"</f>
        <v>83453422027818</v>
      </c>
      <c r="D3" s="4">
        <v>42928.803680555553</v>
      </c>
      <c r="E3" s="4" t="s">
        <v>446</v>
      </c>
      <c r="F3" s="1" t="s">
        <v>761</v>
      </c>
      <c r="G3" s="3">
        <v>466</v>
      </c>
      <c r="H3" s="6">
        <v>1</v>
      </c>
      <c r="I3" s="3" t="s">
        <v>9</v>
      </c>
    </row>
    <row r="4" spans="1:9" x14ac:dyDescent="0.25">
      <c r="A4" s="2">
        <v>3</v>
      </c>
      <c r="B4" s="2" t="s">
        <v>444</v>
      </c>
      <c r="C4" s="2" t="str">
        <f>"83453522027818"</f>
        <v>83453522027818</v>
      </c>
      <c r="D4" s="4">
        <v>42928.79896990741</v>
      </c>
      <c r="E4" s="4" t="s">
        <v>447</v>
      </c>
      <c r="F4" s="1" t="s">
        <v>762</v>
      </c>
      <c r="G4" s="3">
        <v>467</v>
      </c>
      <c r="H4" s="6">
        <v>1</v>
      </c>
      <c r="I4" s="3" t="s">
        <v>10</v>
      </c>
    </row>
    <row r="5" spans="1:9" x14ac:dyDescent="0.25">
      <c r="A5" s="2">
        <v>4</v>
      </c>
      <c r="B5" s="2" t="s">
        <v>444</v>
      </c>
      <c r="C5" s="2" t="str">
        <f>"83453622027818"</f>
        <v>83453622027818</v>
      </c>
      <c r="D5" s="4">
        <v>42928.799027777779</v>
      </c>
      <c r="E5" s="4" t="s">
        <v>448</v>
      </c>
      <c r="F5" s="1" t="s">
        <v>763</v>
      </c>
      <c r="G5" s="3">
        <v>468</v>
      </c>
      <c r="H5" s="6">
        <v>1</v>
      </c>
      <c r="I5" s="3" t="s">
        <v>11</v>
      </c>
    </row>
    <row r="6" spans="1:9" x14ac:dyDescent="0.25">
      <c r="A6" s="2">
        <v>5</v>
      </c>
      <c r="B6" s="2" t="s">
        <v>444</v>
      </c>
      <c r="C6" s="2" t="str">
        <f>"83453722027818"</f>
        <v>83453722027818</v>
      </c>
      <c r="D6" s="4">
        <v>42928.807928240742</v>
      </c>
      <c r="E6" s="4" t="s">
        <v>449</v>
      </c>
      <c r="F6" s="1" t="s">
        <v>764</v>
      </c>
      <c r="G6" s="3">
        <v>469</v>
      </c>
      <c r="H6" s="6">
        <v>1</v>
      </c>
      <c r="I6" s="3" t="s">
        <v>12</v>
      </c>
    </row>
    <row r="7" spans="1:9" x14ac:dyDescent="0.25">
      <c r="A7" s="2">
        <v>6</v>
      </c>
      <c r="B7" s="2" t="s">
        <v>444</v>
      </c>
      <c r="C7" s="2" t="str">
        <f>"83453822027818"</f>
        <v>83453822027818</v>
      </c>
      <c r="D7" s="4">
        <v>42928.808032407411</v>
      </c>
      <c r="E7" s="4" t="s">
        <v>450</v>
      </c>
      <c r="F7" s="1" t="s">
        <v>765</v>
      </c>
      <c r="G7" s="3">
        <v>470</v>
      </c>
      <c r="H7" s="6">
        <v>1</v>
      </c>
      <c r="I7" s="3" t="s">
        <v>13</v>
      </c>
    </row>
    <row r="8" spans="1:9" x14ac:dyDescent="0.25">
      <c r="A8" s="2">
        <v>7</v>
      </c>
      <c r="B8" s="2" t="s">
        <v>444</v>
      </c>
      <c r="C8" s="2" t="str">
        <f>"83453922027818"</f>
        <v>83453922027818</v>
      </c>
      <c r="D8" s="4">
        <v>42928.799085648148</v>
      </c>
      <c r="E8" s="4" t="s">
        <v>451</v>
      </c>
      <c r="F8" s="1" t="s">
        <v>766</v>
      </c>
      <c r="G8" s="3">
        <v>471</v>
      </c>
      <c r="H8" s="6">
        <v>1</v>
      </c>
      <c r="I8" s="3" t="s">
        <v>14</v>
      </c>
    </row>
    <row r="9" spans="1:9" x14ac:dyDescent="0.25">
      <c r="A9" s="2">
        <v>8</v>
      </c>
      <c r="B9" s="2" t="s">
        <v>444</v>
      </c>
      <c r="C9" s="2" t="str">
        <f>"83454022027818"</f>
        <v>83454022027818</v>
      </c>
      <c r="D9" s="4">
        <v>42928.800891203704</v>
      </c>
      <c r="E9" s="4" t="s">
        <v>452</v>
      </c>
      <c r="F9" s="1" t="s">
        <v>767</v>
      </c>
      <c r="G9" s="3">
        <v>472</v>
      </c>
      <c r="H9" s="6">
        <v>1</v>
      </c>
      <c r="I9" s="3" t="s">
        <v>15</v>
      </c>
    </row>
    <row r="10" spans="1:9" x14ac:dyDescent="0.25">
      <c r="A10" s="2">
        <v>9</v>
      </c>
      <c r="B10" s="2" t="s">
        <v>444</v>
      </c>
      <c r="C10" s="2" t="str">
        <f>"83454122027818"</f>
        <v>83454122027818</v>
      </c>
      <c r="D10" s="4">
        <v>42928.800844907404</v>
      </c>
      <c r="E10" s="4" t="s">
        <v>453</v>
      </c>
      <c r="F10" s="1" t="s">
        <v>849</v>
      </c>
      <c r="G10" s="3">
        <v>473</v>
      </c>
      <c r="H10" s="6">
        <v>1</v>
      </c>
      <c r="I10" s="3" t="s">
        <v>16</v>
      </c>
    </row>
    <row r="11" spans="1:9" x14ac:dyDescent="0.25">
      <c r="A11" s="2">
        <v>10</v>
      </c>
      <c r="B11" s="2" t="s">
        <v>444</v>
      </c>
      <c r="C11" s="2" t="str">
        <f>"83454222027818"</f>
        <v>83454222027818</v>
      </c>
      <c r="D11" s="4">
        <v>42928.807696759257</v>
      </c>
      <c r="E11" s="4" t="s">
        <v>454</v>
      </c>
      <c r="F11" s="1" t="s">
        <v>768</v>
      </c>
      <c r="G11" s="3">
        <v>474</v>
      </c>
      <c r="H11" s="6">
        <v>1</v>
      </c>
      <c r="I11" s="3" t="s">
        <v>17</v>
      </c>
    </row>
    <row r="12" spans="1:9" x14ac:dyDescent="0.25">
      <c r="A12" s="2">
        <v>11</v>
      </c>
      <c r="B12" s="2" t="s">
        <v>444</v>
      </c>
      <c r="C12" s="2" t="str">
        <f>"83454322027818"</f>
        <v>83454322027818</v>
      </c>
      <c r="D12" s="4">
        <v>42928.800925925927</v>
      </c>
      <c r="E12" s="4" t="s">
        <v>455</v>
      </c>
      <c r="F12" s="1" t="s">
        <v>769</v>
      </c>
      <c r="G12" s="3">
        <v>475</v>
      </c>
      <c r="H12" s="6">
        <v>1</v>
      </c>
      <c r="I12" s="3" t="s">
        <v>18</v>
      </c>
    </row>
    <row r="13" spans="1:9" x14ac:dyDescent="0.25">
      <c r="A13" s="2">
        <v>12</v>
      </c>
      <c r="B13" s="2" t="s">
        <v>444</v>
      </c>
      <c r="C13" s="2" t="str">
        <f>"83454422027818"</f>
        <v>83454422027818</v>
      </c>
      <c r="D13" s="4">
        <v>42928.807314814818</v>
      </c>
      <c r="E13" s="4" t="s">
        <v>456</v>
      </c>
      <c r="F13" s="1" t="s">
        <v>765</v>
      </c>
      <c r="G13" s="3">
        <v>476</v>
      </c>
      <c r="H13" s="6">
        <v>1</v>
      </c>
      <c r="I13" s="3" t="s">
        <v>19</v>
      </c>
    </row>
    <row r="14" spans="1:9" x14ac:dyDescent="0.25">
      <c r="A14" s="2">
        <v>13</v>
      </c>
      <c r="B14" s="2" t="s">
        <v>444</v>
      </c>
      <c r="C14" s="2" t="str">
        <f>"200012509440"</f>
        <v>200012509440</v>
      </c>
      <c r="D14" s="4">
        <v>42928.808333333334</v>
      </c>
      <c r="E14" s="4" t="s">
        <v>457</v>
      </c>
      <c r="F14" s="1" t="s">
        <v>770</v>
      </c>
      <c r="G14" s="3">
        <v>477</v>
      </c>
      <c r="H14" s="6">
        <v>1</v>
      </c>
      <c r="I14" s="3" t="s">
        <v>20</v>
      </c>
    </row>
    <row r="15" spans="1:9" x14ac:dyDescent="0.25">
      <c r="A15" s="2">
        <v>14</v>
      </c>
      <c r="B15" s="2" t="s">
        <v>444</v>
      </c>
      <c r="C15" s="2" t="str">
        <f>"83454622027818"</f>
        <v>83454622027818</v>
      </c>
      <c r="D15" s="4">
        <v>42928.798784722225</v>
      </c>
      <c r="E15" s="4" t="s">
        <v>458</v>
      </c>
      <c r="F15" s="1" t="s">
        <v>771</v>
      </c>
      <c r="G15" s="3">
        <v>478</v>
      </c>
      <c r="H15" s="6">
        <v>1</v>
      </c>
      <c r="I15" s="3" t="s">
        <v>21</v>
      </c>
    </row>
    <row r="16" spans="1:9" x14ac:dyDescent="0.25">
      <c r="A16" s="2">
        <v>15</v>
      </c>
      <c r="B16" s="2" t="s">
        <v>444</v>
      </c>
      <c r="C16" s="2" t="str">
        <f>"83454722027818"</f>
        <v>83454722027818</v>
      </c>
      <c r="D16" s="4">
        <v>42928.79886574074</v>
      </c>
      <c r="E16" s="4" t="s">
        <v>459</v>
      </c>
      <c r="F16" s="1" t="s">
        <v>772</v>
      </c>
      <c r="G16" s="3">
        <v>479</v>
      </c>
      <c r="H16" s="6">
        <v>1</v>
      </c>
      <c r="I16" s="3" t="s">
        <v>22</v>
      </c>
    </row>
    <row r="17" spans="1:9" x14ac:dyDescent="0.25">
      <c r="A17" s="2">
        <v>16</v>
      </c>
      <c r="B17" s="2" t="s">
        <v>444</v>
      </c>
      <c r="C17" s="2" t="str">
        <f>"83454822027818"</f>
        <v>83454822027818</v>
      </c>
      <c r="D17" s="4">
        <v>42928.79855324074</v>
      </c>
      <c r="E17" s="4" t="s">
        <v>460</v>
      </c>
      <c r="F17" s="1" t="s">
        <v>765</v>
      </c>
      <c r="G17" s="3">
        <v>480</v>
      </c>
      <c r="H17" s="6">
        <v>1</v>
      </c>
      <c r="I17" s="3" t="s">
        <v>23</v>
      </c>
    </row>
    <row r="18" spans="1:9" x14ac:dyDescent="0.25">
      <c r="A18" s="2">
        <v>17</v>
      </c>
      <c r="B18" s="2" t="s">
        <v>444</v>
      </c>
      <c r="C18" s="2" t="str">
        <f>"83454922027818"</f>
        <v>83454922027818</v>
      </c>
      <c r="D18" s="4">
        <v>42928.807962962965</v>
      </c>
      <c r="E18" s="4" t="s">
        <v>461</v>
      </c>
      <c r="F18" s="1" t="s">
        <v>773</v>
      </c>
      <c r="G18" s="3">
        <v>481</v>
      </c>
      <c r="H18" s="6">
        <v>1</v>
      </c>
      <c r="I18" s="3" t="s">
        <v>24</v>
      </c>
    </row>
    <row r="19" spans="1:9" x14ac:dyDescent="0.25">
      <c r="A19" s="2">
        <v>18</v>
      </c>
      <c r="B19" s="2" t="s">
        <v>444</v>
      </c>
      <c r="C19" s="2" t="str">
        <f>"83455022027818"</f>
        <v>83455022027818</v>
      </c>
      <c r="D19" s="4">
        <v>42928.799166666664</v>
      </c>
      <c r="E19" s="4" t="s">
        <v>462</v>
      </c>
      <c r="F19" s="1" t="s">
        <v>774</v>
      </c>
      <c r="G19" s="3">
        <v>482</v>
      </c>
      <c r="H19" s="6">
        <v>1</v>
      </c>
      <c r="I19" s="3" t="s">
        <v>25</v>
      </c>
    </row>
    <row r="20" spans="1:9" x14ac:dyDescent="0.25">
      <c r="A20" s="2">
        <v>19</v>
      </c>
      <c r="B20" s="2" t="s">
        <v>444</v>
      </c>
      <c r="C20" s="2" t="str">
        <f>"83455122027818"</f>
        <v>83455122027818</v>
      </c>
      <c r="D20" s="4">
        <v>42928.798726851855</v>
      </c>
      <c r="E20" s="4" t="s">
        <v>463</v>
      </c>
      <c r="F20" s="1" t="s">
        <v>775</v>
      </c>
      <c r="G20" s="3">
        <v>483</v>
      </c>
      <c r="H20" s="6">
        <v>1</v>
      </c>
      <c r="I20" s="3" t="s">
        <v>26</v>
      </c>
    </row>
    <row r="21" spans="1:9" x14ac:dyDescent="0.25">
      <c r="A21" s="2">
        <v>20</v>
      </c>
      <c r="B21" s="2" t="s">
        <v>444</v>
      </c>
      <c r="C21" s="2" t="str">
        <f>"83455222027818"</f>
        <v>83455222027818</v>
      </c>
      <c r="D21" s="4">
        <v>42928.798993055556</v>
      </c>
      <c r="E21" s="4" t="s">
        <v>464</v>
      </c>
      <c r="F21" s="1" t="s">
        <v>765</v>
      </c>
      <c r="G21" s="3">
        <v>484</v>
      </c>
      <c r="H21" s="6">
        <v>1</v>
      </c>
      <c r="I21" s="3" t="s">
        <v>27</v>
      </c>
    </row>
    <row r="22" spans="1:9" x14ac:dyDescent="0.25">
      <c r="A22" s="2">
        <v>21</v>
      </c>
      <c r="B22" s="2" t="s">
        <v>444</v>
      </c>
      <c r="C22" s="2" t="str">
        <f>"83455322027818"</f>
        <v>83455322027818</v>
      </c>
      <c r="D22" s="4">
        <v>42928.798831018517</v>
      </c>
      <c r="E22" s="4" t="s">
        <v>465</v>
      </c>
      <c r="F22" s="1" t="s">
        <v>765</v>
      </c>
      <c r="G22" s="3">
        <v>485</v>
      </c>
      <c r="H22" s="6">
        <v>1</v>
      </c>
      <c r="I22" s="3" t="s">
        <v>28</v>
      </c>
    </row>
    <row r="23" spans="1:9" x14ac:dyDescent="0.25">
      <c r="A23" s="2">
        <v>22</v>
      </c>
      <c r="B23" s="2" t="s">
        <v>444</v>
      </c>
      <c r="C23" s="2" t="str">
        <f>"83455422027818"</f>
        <v>83455422027818</v>
      </c>
      <c r="D23" s="4">
        <v>42928.806828703702</v>
      </c>
      <c r="E23" s="4" t="s">
        <v>466</v>
      </c>
      <c r="F23" s="1" t="s">
        <v>776</v>
      </c>
      <c r="G23" s="3">
        <v>486</v>
      </c>
      <c r="H23" s="6">
        <v>1</v>
      </c>
      <c r="I23" s="3" t="s">
        <v>29</v>
      </c>
    </row>
    <row r="24" spans="1:9" x14ac:dyDescent="0.25">
      <c r="A24" s="2">
        <v>23</v>
      </c>
      <c r="B24" s="2" t="s">
        <v>444</v>
      </c>
      <c r="C24" s="2" t="str">
        <f>"83455522027818"</f>
        <v>83455522027818</v>
      </c>
      <c r="D24" s="4">
        <v>42928.806863425925</v>
      </c>
      <c r="E24" s="4" t="s">
        <v>467</v>
      </c>
      <c r="F24" s="1" t="s">
        <v>777</v>
      </c>
      <c r="G24" s="3">
        <v>487</v>
      </c>
      <c r="H24" s="6">
        <v>1</v>
      </c>
      <c r="I24" s="3" t="s">
        <v>30</v>
      </c>
    </row>
    <row r="25" spans="1:9" x14ac:dyDescent="0.25">
      <c r="A25" s="2">
        <v>24</v>
      </c>
      <c r="B25" s="2" t="s">
        <v>444</v>
      </c>
      <c r="C25" s="2" t="str">
        <f>"83455622027818"</f>
        <v>83455622027818</v>
      </c>
      <c r="D25" s="4">
        <v>42928.799131944441</v>
      </c>
      <c r="E25" s="4" t="s">
        <v>468</v>
      </c>
      <c r="F25" s="1" t="s">
        <v>767</v>
      </c>
      <c r="G25" s="3">
        <v>488</v>
      </c>
      <c r="H25" s="6">
        <v>1</v>
      </c>
      <c r="I25" s="3" t="s">
        <v>31</v>
      </c>
    </row>
    <row r="26" spans="1:9" x14ac:dyDescent="0.25">
      <c r="A26" s="2">
        <v>25</v>
      </c>
      <c r="B26" s="2" t="s">
        <v>444</v>
      </c>
      <c r="C26" s="2" t="str">
        <f>"83455722027818"</f>
        <v>83455722027818</v>
      </c>
      <c r="D26" s="4">
        <v>42928.800775462965</v>
      </c>
      <c r="E26" s="4" t="s">
        <v>469</v>
      </c>
      <c r="F26" s="1" t="s">
        <v>778</v>
      </c>
      <c r="G26" s="3">
        <v>489</v>
      </c>
      <c r="H26" s="6">
        <v>1</v>
      </c>
      <c r="I26" s="3" t="s">
        <v>32</v>
      </c>
    </row>
    <row r="27" spans="1:9" x14ac:dyDescent="0.25">
      <c r="A27" s="2">
        <v>26</v>
      </c>
      <c r="B27" s="2" t="s">
        <v>444</v>
      </c>
      <c r="C27" s="2" t="str">
        <f>"83455822027818"</f>
        <v>83455822027818</v>
      </c>
      <c r="D27" s="4">
        <v>42928.806562500002</v>
      </c>
      <c r="E27" s="4" t="s">
        <v>470</v>
      </c>
      <c r="F27" s="1" t="s">
        <v>764</v>
      </c>
      <c r="G27" s="3">
        <v>490</v>
      </c>
      <c r="H27" s="6">
        <v>1</v>
      </c>
      <c r="I27" s="3" t="s">
        <v>33</v>
      </c>
    </row>
    <row r="28" spans="1:9" x14ac:dyDescent="0.25">
      <c r="A28" s="2">
        <v>27</v>
      </c>
      <c r="B28" s="2" t="s">
        <v>444</v>
      </c>
      <c r="C28" s="2" t="str">
        <f>"83455922027818"</f>
        <v>83455922027818</v>
      </c>
      <c r="D28" s="4">
        <v>42928.798576388886</v>
      </c>
      <c r="E28" s="4" t="s">
        <v>471</v>
      </c>
      <c r="F28" s="1" t="s">
        <v>779</v>
      </c>
      <c r="G28" s="3">
        <v>491</v>
      </c>
      <c r="H28" s="6">
        <v>1</v>
      </c>
      <c r="I28" s="3" t="s">
        <v>34</v>
      </c>
    </row>
    <row r="29" spans="1:9" x14ac:dyDescent="0.25">
      <c r="A29" s="2">
        <v>28</v>
      </c>
      <c r="B29" s="2" t="s">
        <v>444</v>
      </c>
      <c r="C29" s="2" t="str">
        <f>"83456022027818"</f>
        <v>83456022027818</v>
      </c>
      <c r="D29" s="4">
        <v>42928.798680555556</v>
      </c>
      <c r="E29" s="4" t="s">
        <v>472</v>
      </c>
      <c r="F29" s="1" t="s">
        <v>780</v>
      </c>
      <c r="G29" s="3">
        <v>492</v>
      </c>
      <c r="H29" s="6">
        <v>1</v>
      </c>
      <c r="I29" s="3" t="s">
        <v>35</v>
      </c>
    </row>
    <row r="30" spans="1:9" x14ac:dyDescent="0.25">
      <c r="A30" s="2">
        <v>29</v>
      </c>
      <c r="B30" s="2" t="s">
        <v>444</v>
      </c>
      <c r="C30" s="2" t="str">
        <f>"83456122027818"</f>
        <v>83456122027818</v>
      </c>
      <c r="D30" s="4">
        <v>42928.799062500002</v>
      </c>
      <c r="E30" s="4" t="s">
        <v>473</v>
      </c>
      <c r="F30" s="1" t="s">
        <v>858</v>
      </c>
      <c r="G30" s="3">
        <v>493</v>
      </c>
      <c r="H30" s="6">
        <v>1</v>
      </c>
      <c r="I30" s="3" t="s">
        <v>36</v>
      </c>
    </row>
    <row r="31" spans="1:9" x14ac:dyDescent="0.25">
      <c r="A31" s="2">
        <v>30</v>
      </c>
      <c r="B31" s="2" t="s">
        <v>444</v>
      </c>
      <c r="C31" s="2" t="str">
        <f>"83456222027818"</f>
        <v>83456222027818</v>
      </c>
      <c r="D31" s="4">
        <v>42928.798888888887</v>
      </c>
      <c r="E31" s="4" t="s">
        <v>474</v>
      </c>
      <c r="F31" s="1" t="s">
        <v>850</v>
      </c>
      <c r="G31" s="3">
        <v>494</v>
      </c>
      <c r="H31" s="6">
        <v>1</v>
      </c>
      <c r="I31" s="3" t="s">
        <v>37</v>
      </c>
    </row>
    <row r="32" spans="1:9" x14ac:dyDescent="0.25">
      <c r="A32" s="2">
        <v>31</v>
      </c>
      <c r="B32" s="2" t="s">
        <v>444</v>
      </c>
      <c r="C32" s="2" t="str">
        <f>"83456322027818"</f>
        <v>83456322027818</v>
      </c>
      <c r="D32" s="4">
        <v>42928.79891203704</v>
      </c>
      <c r="E32" s="4" t="s">
        <v>475</v>
      </c>
      <c r="F32" s="1" t="s">
        <v>765</v>
      </c>
      <c r="G32" s="3">
        <v>495</v>
      </c>
      <c r="H32" s="6">
        <v>1</v>
      </c>
      <c r="I32" s="3" t="s">
        <v>38</v>
      </c>
    </row>
    <row r="33" spans="1:9" x14ac:dyDescent="0.25">
      <c r="A33" s="2">
        <v>32</v>
      </c>
      <c r="B33" s="2" t="s">
        <v>444</v>
      </c>
      <c r="C33" s="2" t="str">
        <f>"83456422027818"</f>
        <v>83456422027818</v>
      </c>
      <c r="D33" s="4">
        <v>42928.80190972222</v>
      </c>
      <c r="E33" s="4" t="s">
        <v>476</v>
      </c>
      <c r="F33" s="1" t="s">
        <v>782</v>
      </c>
      <c r="G33" s="3">
        <v>496</v>
      </c>
      <c r="H33" s="6">
        <v>1</v>
      </c>
      <c r="I33" s="3" t="s">
        <v>39</v>
      </c>
    </row>
    <row r="34" spans="1:9" x14ac:dyDescent="0.25">
      <c r="A34" s="2">
        <v>33</v>
      </c>
      <c r="B34" s="2" t="s">
        <v>444</v>
      </c>
      <c r="C34" s="2" t="str">
        <f>"83456522027818"</f>
        <v>83456522027818</v>
      </c>
      <c r="D34" s="4">
        <v>42928.803715277776</v>
      </c>
      <c r="E34" s="4" t="s">
        <v>477</v>
      </c>
      <c r="F34" s="1" t="s">
        <v>766</v>
      </c>
      <c r="G34" s="3">
        <v>497</v>
      </c>
      <c r="H34" s="6">
        <v>1</v>
      </c>
      <c r="I34" s="3" t="s">
        <v>40</v>
      </c>
    </row>
    <row r="35" spans="1:9" x14ac:dyDescent="0.25">
      <c r="A35" s="2">
        <v>34</v>
      </c>
      <c r="B35" s="2" t="s">
        <v>444</v>
      </c>
      <c r="C35" s="2" t="str">
        <f>"83456622027818"</f>
        <v>83456622027818</v>
      </c>
      <c r="D35" s="4">
        <v>42928.807627314818</v>
      </c>
      <c r="E35" s="4" t="s">
        <v>478</v>
      </c>
      <c r="F35" s="1" t="s">
        <v>773</v>
      </c>
      <c r="G35" s="3">
        <v>498</v>
      </c>
      <c r="H35" s="6">
        <v>1</v>
      </c>
      <c r="I35" s="3" t="s">
        <v>41</v>
      </c>
    </row>
    <row r="36" spans="1:9" x14ac:dyDescent="0.25">
      <c r="A36" s="2">
        <v>35</v>
      </c>
      <c r="B36" s="2" t="s">
        <v>444</v>
      </c>
      <c r="C36" s="2" t="str">
        <f>"83456722027818"</f>
        <v>83456722027818</v>
      </c>
      <c r="D36" s="4">
        <v>42928.804340277777</v>
      </c>
      <c r="E36" s="4" t="s">
        <v>479</v>
      </c>
      <c r="F36" s="1" t="s">
        <v>770</v>
      </c>
      <c r="G36" s="3">
        <v>499</v>
      </c>
      <c r="H36" s="6">
        <v>1</v>
      </c>
      <c r="I36" s="3" t="s">
        <v>42</v>
      </c>
    </row>
    <row r="37" spans="1:9" x14ac:dyDescent="0.25">
      <c r="A37" s="2">
        <v>36</v>
      </c>
      <c r="B37" s="2" t="s">
        <v>444</v>
      </c>
      <c r="C37" s="2" t="str">
        <f>"83456822027818"</f>
        <v>83456822027818</v>
      </c>
      <c r="D37" s="4">
        <v>42928.804548611108</v>
      </c>
      <c r="E37" s="4" t="s">
        <v>480</v>
      </c>
      <c r="F37" s="1" t="s">
        <v>783</v>
      </c>
      <c r="G37" s="3">
        <v>500</v>
      </c>
      <c r="H37" s="6">
        <v>1</v>
      </c>
      <c r="I37" s="3" t="s">
        <v>43</v>
      </c>
    </row>
    <row r="38" spans="1:9" x14ac:dyDescent="0.25">
      <c r="A38" s="2">
        <v>37</v>
      </c>
      <c r="B38" s="2" t="s">
        <v>444</v>
      </c>
      <c r="C38" s="2" t="str">
        <f>"83456922027818"</f>
        <v>83456922027818</v>
      </c>
      <c r="D38" s="4">
        <v>42928.798703703702</v>
      </c>
      <c r="E38" s="4" t="s">
        <v>481</v>
      </c>
      <c r="F38" s="1" t="s">
        <v>784</v>
      </c>
      <c r="G38" s="3">
        <v>501</v>
      </c>
      <c r="H38" s="6">
        <v>1</v>
      </c>
      <c r="I38" s="3" t="s">
        <v>44</v>
      </c>
    </row>
    <row r="39" spans="1:9" x14ac:dyDescent="0.25">
      <c r="A39" s="2">
        <v>38</v>
      </c>
      <c r="B39" s="2" t="s">
        <v>444</v>
      </c>
      <c r="C39" s="2" t="str">
        <f>"83457022027818"</f>
        <v>83457022027818</v>
      </c>
      <c r="D39" s="4">
        <v>42928.798587962963</v>
      </c>
      <c r="E39" s="4" t="s">
        <v>482</v>
      </c>
      <c r="F39" s="1" t="s">
        <v>762</v>
      </c>
      <c r="G39" s="3">
        <v>502</v>
      </c>
      <c r="H39" s="6">
        <v>1</v>
      </c>
      <c r="I39" s="3" t="s">
        <v>45</v>
      </c>
    </row>
    <row r="40" spans="1:9" x14ac:dyDescent="0.25">
      <c r="A40" s="2">
        <v>39</v>
      </c>
      <c r="B40" s="2" t="s">
        <v>444</v>
      </c>
      <c r="C40" s="2" t="str">
        <f>"83457122027818"</f>
        <v>83457122027818</v>
      </c>
      <c r="D40" s="4">
        <v>42928.798796296294</v>
      </c>
      <c r="E40" s="4" t="s">
        <v>483</v>
      </c>
      <c r="F40" s="1" t="s">
        <v>785</v>
      </c>
      <c r="G40" s="3">
        <v>503</v>
      </c>
      <c r="H40" s="6">
        <v>1</v>
      </c>
      <c r="I40" s="3" t="s">
        <v>46</v>
      </c>
    </row>
    <row r="41" spans="1:9" x14ac:dyDescent="0.25">
      <c r="A41" s="2">
        <v>40</v>
      </c>
      <c r="B41" s="2" t="s">
        <v>444</v>
      </c>
      <c r="C41" s="2" t="str">
        <f>"83457222027818"</f>
        <v>83457222027818</v>
      </c>
      <c r="D41" s="4">
        <v>42928.800775462965</v>
      </c>
      <c r="E41" s="4" t="s">
        <v>484</v>
      </c>
      <c r="F41" s="1" t="s">
        <v>786</v>
      </c>
      <c r="G41" s="3">
        <v>504</v>
      </c>
      <c r="H41" s="6">
        <v>1</v>
      </c>
      <c r="I41" s="3" t="s">
        <v>32</v>
      </c>
    </row>
    <row r="42" spans="1:9" x14ac:dyDescent="0.25">
      <c r="A42" s="2">
        <v>41</v>
      </c>
      <c r="B42" s="2" t="s">
        <v>444</v>
      </c>
      <c r="C42" s="2" t="str">
        <f>"83457322027818"</f>
        <v>83457322027818</v>
      </c>
      <c r="D42" s="4">
        <v>42928.804502314815</v>
      </c>
      <c r="E42" s="4" t="s">
        <v>485</v>
      </c>
      <c r="F42" s="1" t="s">
        <v>787</v>
      </c>
      <c r="G42" s="3">
        <v>505</v>
      </c>
      <c r="H42" s="6">
        <v>1</v>
      </c>
      <c r="I42" s="3" t="s">
        <v>47</v>
      </c>
    </row>
    <row r="43" spans="1:9" x14ac:dyDescent="0.25">
      <c r="A43" s="2">
        <v>42</v>
      </c>
      <c r="B43" s="2" t="s">
        <v>444</v>
      </c>
      <c r="C43" s="2" t="str">
        <f>"83457422027818"</f>
        <v>83457422027818</v>
      </c>
      <c r="D43" s="4">
        <v>42928.806631944448</v>
      </c>
      <c r="E43" s="4" t="s">
        <v>486</v>
      </c>
      <c r="F43" s="1" t="s">
        <v>787</v>
      </c>
      <c r="G43" s="3">
        <v>506</v>
      </c>
      <c r="H43" s="6">
        <v>1</v>
      </c>
      <c r="I43" s="3" t="s">
        <v>48</v>
      </c>
    </row>
    <row r="44" spans="1:9" x14ac:dyDescent="0.25">
      <c r="A44" s="2">
        <v>43</v>
      </c>
      <c r="B44" s="2" t="s">
        <v>444</v>
      </c>
      <c r="C44" s="2" t="str">
        <f>"83457522027818"</f>
        <v>83457522027818</v>
      </c>
      <c r="D44" s="4">
        <v>42928.807673611111</v>
      </c>
      <c r="E44" s="4" t="s">
        <v>487</v>
      </c>
      <c r="F44" s="1" t="s">
        <v>788</v>
      </c>
      <c r="G44" s="3">
        <v>507</v>
      </c>
      <c r="H44" s="6">
        <v>1</v>
      </c>
      <c r="I44" s="3" t="s">
        <v>49</v>
      </c>
    </row>
    <row r="45" spans="1:9" x14ac:dyDescent="0.25">
      <c r="A45" s="2">
        <v>44</v>
      </c>
      <c r="B45" s="2" t="s">
        <v>444</v>
      </c>
      <c r="C45" s="2" t="str">
        <f>"83457622027818"</f>
        <v>83457622027818</v>
      </c>
      <c r="D45" s="4">
        <v>42928.807187500002</v>
      </c>
      <c r="E45" s="4" t="s">
        <v>488</v>
      </c>
      <c r="F45" s="1" t="s">
        <v>784</v>
      </c>
      <c r="G45" s="3">
        <v>508</v>
      </c>
      <c r="H45" s="6">
        <v>1</v>
      </c>
      <c r="I45" s="3" t="s">
        <v>50</v>
      </c>
    </row>
    <row r="46" spans="1:9" x14ac:dyDescent="0.25">
      <c r="A46" s="2">
        <v>45</v>
      </c>
      <c r="B46" s="2" t="s">
        <v>444</v>
      </c>
      <c r="C46" s="2" t="str">
        <f>"83457722027818"</f>
        <v>83457722027818</v>
      </c>
      <c r="D46" s="4">
        <v>42928.807453703703</v>
      </c>
      <c r="E46" s="4" t="s">
        <v>489</v>
      </c>
      <c r="F46" s="1" t="s">
        <v>767</v>
      </c>
      <c r="G46" s="3">
        <v>509</v>
      </c>
      <c r="H46" s="6">
        <v>1</v>
      </c>
      <c r="I46" s="3" t="s">
        <v>51</v>
      </c>
    </row>
    <row r="47" spans="1:9" x14ac:dyDescent="0.25">
      <c r="A47" s="2">
        <v>46</v>
      </c>
      <c r="B47" s="2" t="s">
        <v>444</v>
      </c>
      <c r="C47" s="2" t="str">
        <f>"83457822027818"</f>
        <v>83457822027818</v>
      </c>
      <c r="D47" s="4">
        <v>42928.80195601852</v>
      </c>
      <c r="E47" s="4" t="s">
        <v>490</v>
      </c>
      <c r="F47" s="1" t="s">
        <v>789</v>
      </c>
      <c r="G47" s="3">
        <v>510</v>
      </c>
      <c r="H47" s="6">
        <v>1</v>
      </c>
      <c r="I47" s="3" t="s">
        <v>52</v>
      </c>
    </row>
    <row r="48" spans="1:9" x14ac:dyDescent="0.25">
      <c r="A48" s="2">
        <v>47</v>
      </c>
      <c r="B48" s="2" t="s">
        <v>444</v>
      </c>
      <c r="C48" s="2" t="str">
        <f>"83457922027818"</f>
        <v>83457922027818</v>
      </c>
      <c r="D48" s="4">
        <v>42928.804305555554</v>
      </c>
      <c r="E48" s="4" t="s">
        <v>491</v>
      </c>
      <c r="F48" s="1" t="s">
        <v>768</v>
      </c>
      <c r="G48" s="3">
        <v>511</v>
      </c>
      <c r="H48" s="6">
        <v>1</v>
      </c>
      <c r="I48" s="3" t="s">
        <v>53</v>
      </c>
    </row>
    <row r="49" spans="1:9" x14ac:dyDescent="0.25">
      <c r="A49" s="2">
        <v>48</v>
      </c>
      <c r="B49" s="2" t="s">
        <v>444</v>
      </c>
      <c r="C49" s="2" t="str">
        <f>"83458022027818"</f>
        <v>83458022027818</v>
      </c>
      <c r="D49" s="4">
        <v>42928.802106481482</v>
      </c>
      <c r="E49" s="4" t="s">
        <v>492</v>
      </c>
      <c r="F49" s="1" t="s">
        <v>790</v>
      </c>
      <c r="G49" s="3">
        <v>512</v>
      </c>
      <c r="H49" s="6">
        <v>1</v>
      </c>
      <c r="I49" s="3" t="s">
        <v>54</v>
      </c>
    </row>
    <row r="50" spans="1:9" x14ac:dyDescent="0.25">
      <c r="A50" s="2">
        <v>49</v>
      </c>
      <c r="B50" s="2" t="s">
        <v>444</v>
      </c>
      <c r="C50" s="2" t="str">
        <f>"83458122027818"</f>
        <v>83458122027818</v>
      </c>
      <c r="D50" s="4">
        <v>42928.806886574072</v>
      </c>
      <c r="E50" s="4" t="s">
        <v>493</v>
      </c>
      <c r="F50" s="1" t="s">
        <v>791</v>
      </c>
      <c r="G50" s="3">
        <v>513</v>
      </c>
      <c r="H50" s="6">
        <v>1</v>
      </c>
      <c r="I50" s="3" t="s">
        <v>55</v>
      </c>
    </row>
    <row r="51" spans="1:9" x14ac:dyDescent="0.25">
      <c r="A51" s="2">
        <v>50</v>
      </c>
      <c r="B51" s="2" t="s">
        <v>444</v>
      </c>
      <c r="C51" s="2" t="str">
        <f>"83458222027818"</f>
        <v>83458222027818</v>
      </c>
      <c r="D51" s="4">
        <v>42928.802048611113</v>
      </c>
      <c r="E51" s="4" t="s">
        <v>494</v>
      </c>
      <c r="F51" s="1" t="s">
        <v>772</v>
      </c>
      <c r="G51" s="3">
        <v>514</v>
      </c>
      <c r="H51" s="6">
        <v>1</v>
      </c>
      <c r="I51" s="3" t="s">
        <v>56</v>
      </c>
    </row>
    <row r="52" spans="1:9" x14ac:dyDescent="0.25">
      <c r="A52" s="2">
        <v>51</v>
      </c>
      <c r="B52" s="2" t="s">
        <v>444</v>
      </c>
      <c r="C52" s="2" t="str">
        <f>"83458322027818"</f>
        <v>83458322027818</v>
      </c>
      <c r="D52" s="4">
        <v>42928.807488425926</v>
      </c>
      <c r="E52" s="4" t="s">
        <v>495</v>
      </c>
      <c r="F52" s="1" t="s">
        <v>792</v>
      </c>
      <c r="G52" s="3">
        <v>515</v>
      </c>
      <c r="H52" s="6">
        <v>1</v>
      </c>
      <c r="I52" s="3" t="s">
        <v>57</v>
      </c>
    </row>
    <row r="53" spans="1:9" x14ac:dyDescent="0.25">
      <c r="A53" s="2">
        <v>52</v>
      </c>
      <c r="B53" s="2" t="s">
        <v>444</v>
      </c>
      <c r="C53" s="2" t="str">
        <f>"83458422027818"</f>
        <v>83458422027818</v>
      </c>
      <c r="D53" s="4">
        <v>42928.804467592592</v>
      </c>
      <c r="E53" s="4" t="s">
        <v>496</v>
      </c>
      <c r="F53" s="1" t="s">
        <v>792</v>
      </c>
      <c r="G53" s="3">
        <v>516</v>
      </c>
      <c r="H53" s="6">
        <v>1</v>
      </c>
      <c r="I53" s="3" t="s">
        <v>58</v>
      </c>
    </row>
    <row r="54" spans="1:9" x14ac:dyDescent="0.25">
      <c r="A54" s="2">
        <v>53</v>
      </c>
      <c r="B54" s="2" t="s">
        <v>444</v>
      </c>
      <c r="C54" s="2" t="str">
        <f>"83458522027818"</f>
        <v>83458522027818</v>
      </c>
      <c r="D54" s="4">
        <v>42928.80201388889</v>
      </c>
      <c r="E54" s="4" t="s">
        <v>497</v>
      </c>
      <c r="F54" s="1" t="s">
        <v>793</v>
      </c>
      <c r="G54" s="3">
        <v>517</v>
      </c>
      <c r="H54" s="6">
        <v>1</v>
      </c>
      <c r="I54" s="3" t="s">
        <v>59</v>
      </c>
    </row>
    <row r="55" spans="1:9" x14ac:dyDescent="0.25">
      <c r="A55" s="2">
        <v>54</v>
      </c>
      <c r="B55" s="2" t="s">
        <v>444</v>
      </c>
      <c r="C55" s="2" t="str">
        <f>"83458622027818"</f>
        <v>83458622027818</v>
      </c>
      <c r="D55" s="4">
        <v>42928.804016203707</v>
      </c>
      <c r="E55" s="4" t="s">
        <v>498</v>
      </c>
      <c r="F55" s="1" t="s">
        <v>794</v>
      </c>
      <c r="G55" s="3">
        <v>518</v>
      </c>
      <c r="H55" s="6">
        <v>1</v>
      </c>
      <c r="I55" s="3" t="s">
        <v>60</v>
      </c>
    </row>
    <row r="56" spans="1:9" x14ac:dyDescent="0.25">
      <c r="A56" s="2">
        <v>55</v>
      </c>
      <c r="B56" s="2" t="s">
        <v>444</v>
      </c>
      <c r="C56" s="2" t="str">
        <f>"83458722027818"</f>
        <v>83458722027818</v>
      </c>
      <c r="D56" s="4">
        <v>42928.804178240738</v>
      </c>
      <c r="E56" s="4" t="s">
        <v>499</v>
      </c>
      <c r="F56" s="1" t="s">
        <v>795</v>
      </c>
      <c r="G56" s="3">
        <v>519</v>
      </c>
      <c r="H56" s="6">
        <v>1</v>
      </c>
      <c r="I56" s="3" t="s">
        <v>61</v>
      </c>
    </row>
    <row r="57" spans="1:9" x14ac:dyDescent="0.25">
      <c r="A57" s="2">
        <v>56</v>
      </c>
      <c r="B57" s="2" t="s">
        <v>444</v>
      </c>
      <c r="C57" s="2" t="str">
        <f>"83458822027818"</f>
        <v>83458822027818</v>
      </c>
      <c r="D57" s="4">
        <v>42928.804108796299</v>
      </c>
      <c r="E57" s="4" t="s">
        <v>500</v>
      </c>
      <c r="F57" s="1" t="s">
        <v>770</v>
      </c>
      <c r="G57" s="3">
        <v>520</v>
      </c>
      <c r="H57" s="6">
        <v>1</v>
      </c>
      <c r="I57" s="3" t="s">
        <v>62</v>
      </c>
    </row>
    <row r="58" spans="1:9" x14ac:dyDescent="0.25">
      <c r="A58" s="2">
        <v>57</v>
      </c>
      <c r="B58" s="2" t="s">
        <v>444</v>
      </c>
      <c r="C58" s="2" t="str">
        <f>"83458922027818"</f>
        <v>83458922027818</v>
      </c>
      <c r="D58" s="4">
        <v>42928.803900462961</v>
      </c>
      <c r="E58" s="4" t="s">
        <v>501</v>
      </c>
      <c r="F58" s="1" t="s">
        <v>773</v>
      </c>
      <c r="G58" s="3">
        <v>521</v>
      </c>
      <c r="H58" s="6">
        <v>1</v>
      </c>
      <c r="I58" s="3" t="s">
        <v>63</v>
      </c>
    </row>
    <row r="59" spans="1:9" x14ac:dyDescent="0.25">
      <c r="A59" s="2">
        <v>58</v>
      </c>
      <c r="B59" s="2" t="s">
        <v>444</v>
      </c>
      <c r="C59" s="2" t="str">
        <f>"83459022027818"</f>
        <v>83459022027818</v>
      </c>
      <c r="D59" s="4">
        <v>42928.805092592593</v>
      </c>
      <c r="E59" s="4" t="s">
        <v>502</v>
      </c>
      <c r="F59" s="1" t="s">
        <v>786</v>
      </c>
      <c r="G59" s="3">
        <v>522</v>
      </c>
      <c r="H59" s="6">
        <v>1</v>
      </c>
      <c r="I59" s="3" t="s">
        <v>64</v>
      </c>
    </row>
    <row r="60" spans="1:9" x14ac:dyDescent="0.25">
      <c r="A60" s="2">
        <v>59</v>
      </c>
      <c r="B60" s="2" t="s">
        <v>444</v>
      </c>
      <c r="C60" s="2" t="str">
        <f>"83459122027818"</f>
        <v>83459122027818</v>
      </c>
      <c r="D60" s="4">
        <v>42928.803923611114</v>
      </c>
      <c r="E60" s="4" t="s">
        <v>503</v>
      </c>
      <c r="F60" s="1" t="s">
        <v>788</v>
      </c>
      <c r="G60" s="3">
        <v>523</v>
      </c>
      <c r="H60" s="6">
        <v>1</v>
      </c>
      <c r="I60" s="3" t="s">
        <v>65</v>
      </c>
    </row>
    <row r="61" spans="1:9" x14ac:dyDescent="0.25">
      <c r="A61" s="2">
        <v>60</v>
      </c>
      <c r="B61" s="2" t="s">
        <v>444</v>
      </c>
      <c r="C61" s="2" t="str">
        <f>"83459222027818"</f>
        <v>83459222027818</v>
      </c>
      <c r="D61" s="4">
        <v>42928.803819444445</v>
      </c>
      <c r="E61" s="4" t="s">
        <v>504</v>
      </c>
      <c r="F61" s="1" t="s">
        <v>796</v>
      </c>
      <c r="G61" s="3">
        <v>524</v>
      </c>
      <c r="H61" s="6">
        <v>1</v>
      </c>
      <c r="I61" s="3" t="s">
        <v>66</v>
      </c>
    </row>
    <row r="62" spans="1:9" x14ac:dyDescent="0.25">
      <c r="A62" s="2">
        <v>61</v>
      </c>
      <c r="B62" s="2" t="s">
        <v>444</v>
      </c>
      <c r="C62" s="2" t="str">
        <f>"83459322027818"</f>
        <v>83459322027818</v>
      </c>
      <c r="D62" s="4">
        <v>42928.804236111115</v>
      </c>
      <c r="E62" s="4" t="s">
        <v>505</v>
      </c>
      <c r="F62" s="1" t="s">
        <v>788</v>
      </c>
      <c r="G62" s="3">
        <v>525</v>
      </c>
      <c r="H62" s="6">
        <v>1</v>
      </c>
      <c r="I62" s="3" t="s">
        <v>67</v>
      </c>
    </row>
    <row r="63" spans="1:9" x14ac:dyDescent="0.25">
      <c r="A63" s="2">
        <v>62</v>
      </c>
      <c r="B63" s="2" t="s">
        <v>444</v>
      </c>
      <c r="C63" s="2" t="str">
        <f>"83459422027818"</f>
        <v>83459422027818</v>
      </c>
      <c r="D63" s="4">
        <v>42928.801655092589</v>
      </c>
      <c r="E63" s="4" t="s">
        <v>506</v>
      </c>
      <c r="F63" s="1" t="s">
        <v>770</v>
      </c>
      <c r="G63" s="3">
        <v>526</v>
      </c>
      <c r="H63" s="6">
        <v>1</v>
      </c>
      <c r="I63" s="3" t="s">
        <v>68</v>
      </c>
    </row>
    <row r="64" spans="1:9" x14ac:dyDescent="0.25">
      <c r="A64" s="2">
        <v>63</v>
      </c>
      <c r="B64" s="2" t="s">
        <v>444</v>
      </c>
      <c r="C64" s="2" t="str">
        <f>"83459522027818"</f>
        <v>83459522027818</v>
      </c>
      <c r="D64" s="4">
        <v>42928.807592592595</v>
      </c>
      <c r="E64" s="4" t="s">
        <v>507</v>
      </c>
      <c r="F64" s="1" t="s">
        <v>788</v>
      </c>
      <c r="G64" s="3">
        <v>527</v>
      </c>
      <c r="H64" s="6">
        <v>1</v>
      </c>
      <c r="I64" s="3" t="s">
        <v>69</v>
      </c>
    </row>
    <row r="65" spans="1:9" x14ac:dyDescent="0.25">
      <c r="A65" s="2">
        <v>64</v>
      </c>
      <c r="B65" s="2" t="s">
        <v>444</v>
      </c>
      <c r="C65" s="2" t="str">
        <f>"83459622027818"</f>
        <v>83459622027818</v>
      </c>
      <c r="D65" s="4">
        <v>42928.807557870372</v>
      </c>
      <c r="E65" s="4" t="s">
        <v>508</v>
      </c>
      <c r="F65" s="1" t="s">
        <v>767</v>
      </c>
      <c r="G65" s="3">
        <v>528</v>
      </c>
      <c r="H65" s="6">
        <v>1</v>
      </c>
      <c r="I65" s="3" t="s">
        <v>70</v>
      </c>
    </row>
    <row r="66" spans="1:9" x14ac:dyDescent="0.25">
      <c r="A66" s="2">
        <v>65</v>
      </c>
      <c r="B66" s="2" t="s">
        <v>444</v>
      </c>
      <c r="C66" s="2" t="str">
        <f>"83459722027818"</f>
        <v>83459722027818</v>
      </c>
      <c r="D66" s="4">
        <v>42928.807523148149</v>
      </c>
      <c r="E66" s="4" t="s">
        <v>509</v>
      </c>
      <c r="F66" s="1" t="s">
        <v>784</v>
      </c>
      <c r="G66" s="3">
        <v>529</v>
      </c>
      <c r="H66" s="6">
        <v>1</v>
      </c>
      <c r="I66" s="3" t="s">
        <v>71</v>
      </c>
    </row>
    <row r="67" spans="1:9" x14ac:dyDescent="0.25">
      <c r="A67" s="2">
        <v>66</v>
      </c>
      <c r="B67" s="2" t="s">
        <v>444</v>
      </c>
      <c r="C67" s="2" t="str">
        <f>"83459822027818"</f>
        <v>83459822027818</v>
      </c>
      <c r="D67" s="4">
        <v>42928.802152777775</v>
      </c>
      <c r="E67" s="4" t="s">
        <v>510</v>
      </c>
      <c r="F67" s="1" t="s">
        <v>767</v>
      </c>
      <c r="G67" s="3">
        <v>530</v>
      </c>
      <c r="H67" s="6">
        <v>1</v>
      </c>
      <c r="I67" s="3" t="s">
        <v>72</v>
      </c>
    </row>
    <row r="68" spans="1:9" x14ac:dyDescent="0.25">
      <c r="A68" s="2">
        <v>67</v>
      </c>
      <c r="B68" s="2" t="s">
        <v>444</v>
      </c>
      <c r="C68" s="2" t="str">
        <f>"83459922027818"</f>
        <v>83459922027818</v>
      </c>
      <c r="D68" s="4">
        <v>42928.804398148146</v>
      </c>
      <c r="E68" s="4" t="s">
        <v>511</v>
      </c>
      <c r="F68" s="1" t="s">
        <v>767</v>
      </c>
      <c r="G68" s="3">
        <v>531</v>
      </c>
      <c r="H68" s="6">
        <v>1</v>
      </c>
      <c r="I68" s="3" t="s">
        <v>73</v>
      </c>
    </row>
    <row r="69" spans="1:9" x14ac:dyDescent="0.25">
      <c r="A69" s="2">
        <v>68</v>
      </c>
      <c r="B69" s="2" t="s">
        <v>444</v>
      </c>
      <c r="C69" s="2" t="str">
        <f>"83460022027818"</f>
        <v>83460022027818</v>
      </c>
      <c r="D69" s="4">
        <v>42928.803981481484</v>
      </c>
      <c r="E69" s="4" t="s">
        <v>512</v>
      </c>
      <c r="F69" s="1" t="s">
        <v>767</v>
      </c>
      <c r="G69" s="3">
        <v>532</v>
      </c>
      <c r="H69" s="6">
        <v>1</v>
      </c>
      <c r="I69" s="3" t="s">
        <v>74</v>
      </c>
    </row>
    <row r="70" spans="1:9" x14ac:dyDescent="0.25">
      <c r="A70" s="2">
        <v>69</v>
      </c>
      <c r="B70" s="2" t="s">
        <v>444</v>
      </c>
      <c r="C70" s="2" t="str">
        <f>"83460122027818"</f>
        <v>83460122027818</v>
      </c>
      <c r="D70" s="4">
        <v>42928.806597222225</v>
      </c>
      <c r="E70" s="4" t="s">
        <v>513</v>
      </c>
      <c r="F70" s="1" t="s">
        <v>783</v>
      </c>
      <c r="G70" s="3">
        <v>533</v>
      </c>
      <c r="H70" s="6">
        <v>1</v>
      </c>
      <c r="I70" s="3" t="s">
        <v>75</v>
      </c>
    </row>
    <row r="71" spans="1:9" x14ac:dyDescent="0.25">
      <c r="A71" s="2">
        <v>70</v>
      </c>
      <c r="B71" s="2" t="s">
        <v>444</v>
      </c>
      <c r="C71" s="2" t="str">
        <f>"83460222027818"</f>
        <v>83460222027818</v>
      </c>
      <c r="D71" s="4">
        <v>42928.80395833333</v>
      </c>
      <c r="E71" s="4" t="s">
        <v>514</v>
      </c>
      <c r="F71" s="1" t="s">
        <v>797</v>
      </c>
      <c r="G71" s="3">
        <v>534</v>
      </c>
      <c r="H71" s="6">
        <v>1</v>
      </c>
      <c r="I71" s="3" t="s">
        <v>76</v>
      </c>
    </row>
    <row r="72" spans="1:9" x14ac:dyDescent="0.25">
      <c r="A72" s="2">
        <v>71</v>
      </c>
      <c r="B72" s="2" t="s">
        <v>444</v>
      </c>
      <c r="C72" s="2" t="str">
        <f>"83460322027818"</f>
        <v>83460322027818</v>
      </c>
      <c r="D72" s="4">
        <v>42928.803437499999</v>
      </c>
      <c r="E72" s="4" t="s">
        <v>515</v>
      </c>
      <c r="F72" s="1" t="s">
        <v>798</v>
      </c>
      <c r="G72" s="3">
        <v>535</v>
      </c>
      <c r="H72" s="6">
        <v>1</v>
      </c>
      <c r="I72" s="3" t="s">
        <v>77</v>
      </c>
    </row>
    <row r="73" spans="1:9" x14ac:dyDescent="0.25">
      <c r="A73" s="2">
        <v>72</v>
      </c>
      <c r="B73" s="2" t="s">
        <v>444</v>
      </c>
      <c r="C73" s="2" t="str">
        <f>"83460422027818"</f>
        <v>83460422027818</v>
      </c>
      <c r="D73" s="4">
        <v>42928.80505787037</v>
      </c>
      <c r="E73" s="4" t="s">
        <v>516</v>
      </c>
      <c r="F73" s="1" t="s">
        <v>775</v>
      </c>
      <c r="G73" s="3">
        <v>536</v>
      </c>
      <c r="H73" s="6">
        <v>1</v>
      </c>
      <c r="I73" s="3" t="s">
        <v>78</v>
      </c>
    </row>
    <row r="74" spans="1:9" x14ac:dyDescent="0.25">
      <c r="A74" s="2">
        <v>73</v>
      </c>
      <c r="B74" s="2" t="s">
        <v>444</v>
      </c>
      <c r="C74" s="2" t="str">
        <f>"83460522027818"</f>
        <v>83460522027818</v>
      </c>
      <c r="D74" s="4">
        <v>42928.805405092593</v>
      </c>
      <c r="E74" s="4" t="s">
        <v>517</v>
      </c>
      <c r="F74" s="1" t="s">
        <v>788</v>
      </c>
      <c r="G74" s="3">
        <v>537</v>
      </c>
      <c r="H74" s="6">
        <v>1</v>
      </c>
      <c r="I74" s="3" t="s">
        <v>79</v>
      </c>
    </row>
    <row r="75" spans="1:9" x14ac:dyDescent="0.25">
      <c r="A75" s="2">
        <v>74</v>
      </c>
      <c r="B75" s="2" t="s">
        <v>444</v>
      </c>
      <c r="C75" s="2" t="str">
        <f>"83460622027818"</f>
        <v>83460622027818</v>
      </c>
      <c r="D75" s="4">
        <v>42928.805543981478</v>
      </c>
      <c r="E75" s="4" t="s">
        <v>518</v>
      </c>
      <c r="F75" s="1" t="s">
        <v>760</v>
      </c>
      <c r="G75" s="3">
        <v>538</v>
      </c>
      <c r="H75" s="6">
        <v>1</v>
      </c>
      <c r="I75" s="3" t="s">
        <v>80</v>
      </c>
    </row>
    <row r="76" spans="1:9" x14ac:dyDescent="0.25">
      <c r="A76" s="2">
        <v>75</v>
      </c>
      <c r="B76" s="2" t="s">
        <v>444</v>
      </c>
      <c r="C76" s="2" t="str">
        <f>"83460722027818"</f>
        <v>83460722027818</v>
      </c>
      <c r="D76" s="4">
        <v>42928.803530092591</v>
      </c>
      <c r="E76" s="4" t="s">
        <v>519</v>
      </c>
      <c r="F76" s="1" t="s">
        <v>785</v>
      </c>
      <c r="G76" s="3">
        <v>539</v>
      </c>
      <c r="H76" s="6">
        <v>1</v>
      </c>
      <c r="I76" s="3" t="s">
        <v>81</v>
      </c>
    </row>
    <row r="77" spans="1:9" x14ac:dyDescent="0.25">
      <c r="A77" s="2">
        <v>76</v>
      </c>
      <c r="B77" s="2" t="s">
        <v>444</v>
      </c>
      <c r="C77" s="2" t="str">
        <f>"83460822027818"</f>
        <v>83460822027818</v>
      </c>
      <c r="D77" s="4">
        <v>42928.805763888886</v>
      </c>
      <c r="E77" s="4" t="s">
        <v>520</v>
      </c>
      <c r="F77" s="1" t="s">
        <v>767</v>
      </c>
      <c r="G77" s="3">
        <v>540</v>
      </c>
      <c r="H77" s="6">
        <v>1</v>
      </c>
      <c r="I77" s="3" t="s">
        <v>82</v>
      </c>
    </row>
    <row r="78" spans="1:9" x14ac:dyDescent="0.25">
      <c r="A78" s="2">
        <v>77</v>
      </c>
      <c r="B78" s="2" t="s">
        <v>444</v>
      </c>
      <c r="C78" s="2" t="str">
        <f>"83460922027818"</f>
        <v>83460922027818</v>
      </c>
      <c r="D78" s="4">
        <v>42928.805717592593</v>
      </c>
      <c r="E78" s="4" t="s">
        <v>521</v>
      </c>
      <c r="F78" s="1" t="s">
        <v>781</v>
      </c>
      <c r="G78" s="3">
        <v>541</v>
      </c>
      <c r="H78" s="6">
        <v>1</v>
      </c>
      <c r="I78" s="3" t="s">
        <v>83</v>
      </c>
    </row>
    <row r="79" spans="1:9" x14ac:dyDescent="0.25">
      <c r="A79" s="2">
        <v>78</v>
      </c>
      <c r="B79" s="2" t="s">
        <v>444</v>
      </c>
      <c r="C79" s="2" t="str">
        <f>"83461022027818"</f>
        <v>83461022027818</v>
      </c>
      <c r="D79" s="4">
        <v>42928.80667824074</v>
      </c>
      <c r="E79" s="4" t="s">
        <v>522</v>
      </c>
      <c r="F79" s="1" t="s">
        <v>760</v>
      </c>
      <c r="G79" s="3">
        <v>542</v>
      </c>
      <c r="H79" s="6">
        <v>1</v>
      </c>
      <c r="I79" s="3" t="s">
        <v>84</v>
      </c>
    </row>
    <row r="80" spans="1:9" x14ac:dyDescent="0.25">
      <c r="A80" s="2">
        <v>79</v>
      </c>
      <c r="B80" s="2" t="s">
        <v>444</v>
      </c>
      <c r="C80" s="2" t="str">
        <f>"83461122027818"</f>
        <v>83461122027818</v>
      </c>
      <c r="D80" s="4">
        <v>42928.807349537034</v>
      </c>
      <c r="E80" s="4" t="s">
        <v>523</v>
      </c>
      <c r="F80" s="1" t="s">
        <v>760</v>
      </c>
      <c r="G80" s="3">
        <v>543</v>
      </c>
      <c r="H80" s="6">
        <v>1</v>
      </c>
      <c r="I80" s="3" t="s">
        <v>85</v>
      </c>
    </row>
    <row r="81" spans="1:9" x14ac:dyDescent="0.25">
      <c r="A81" s="2">
        <v>80</v>
      </c>
      <c r="B81" s="2" t="s">
        <v>444</v>
      </c>
      <c r="C81" s="2" t="str">
        <f>"83461222027818"</f>
        <v>83461222027818</v>
      </c>
      <c r="D81" s="4">
        <v>42928.80673611111</v>
      </c>
      <c r="E81" s="4" t="s">
        <v>524</v>
      </c>
      <c r="F81" s="1" t="s">
        <v>775</v>
      </c>
      <c r="G81" s="3">
        <v>544</v>
      </c>
      <c r="H81" s="6">
        <v>1</v>
      </c>
      <c r="I81" s="3" t="s">
        <v>86</v>
      </c>
    </row>
    <row r="82" spans="1:9" x14ac:dyDescent="0.25">
      <c r="A82" s="2">
        <v>81</v>
      </c>
      <c r="B82" s="2" t="s">
        <v>444</v>
      </c>
      <c r="C82" s="2" t="str">
        <f>"83461322027818"</f>
        <v>83461322027818</v>
      </c>
      <c r="D82" s="4">
        <v>42928.805138888885</v>
      </c>
      <c r="E82" s="4" t="s">
        <v>525</v>
      </c>
      <c r="F82" s="1" t="s">
        <v>784</v>
      </c>
      <c r="G82" s="3">
        <v>545</v>
      </c>
      <c r="H82" s="6">
        <v>1</v>
      </c>
      <c r="I82" s="3" t="s">
        <v>87</v>
      </c>
    </row>
    <row r="83" spans="1:9" x14ac:dyDescent="0.25">
      <c r="A83" s="2">
        <v>82</v>
      </c>
      <c r="B83" s="2" t="s">
        <v>444</v>
      </c>
      <c r="C83" s="2" t="str">
        <f>"83461422027818"</f>
        <v>83461422027818</v>
      </c>
      <c r="D83" s="4">
        <v>42928.80741898148</v>
      </c>
      <c r="E83" s="4" t="s">
        <v>526</v>
      </c>
      <c r="F83" s="1" t="s">
        <v>761</v>
      </c>
      <c r="G83" s="3">
        <v>546</v>
      </c>
      <c r="H83" s="6">
        <v>1</v>
      </c>
      <c r="I83" s="3" t="s">
        <v>88</v>
      </c>
    </row>
    <row r="84" spans="1:9" x14ac:dyDescent="0.25">
      <c r="A84" s="2">
        <v>83</v>
      </c>
      <c r="B84" s="2" t="s">
        <v>444</v>
      </c>
      <c r="C84" s="2" t="str">
        <f>"83461522027818"</f>
        <v>83461522027818</v>
      </c>
      <c r="D84" s="4">
        <v>42928.803368055553</v>
      </c>
      <c r="E84" s="4" t="s">
        <v>527</v>
      </c>
      <c r="F84" s="1" t="s">
        <v>791</v>
      </c>
      <c r="G84" s="3">
        <v>547</v>
      </c>
      <c r="H84" s="6">
        <v>1</v>
      </c>
      <c r="I84" s="3" t="s">
        <v>89</v>
      </c>
    </row>
    <row r="85" spans="1:9" x14ac:dyDescent="0.25">
      <c r="A85" s="2">
        <v>84</v>
      </c>
      <c r="B85" s="2" t="s">
        <v>444</v>
      </c>
      <c r="C85" s="2" t="str">
        <f>"83461622027818"</f>
        <v>83461622027818</v>
      </c>
      <c r="D85" s="4">
        <v>42928.803460648145</v>
      </c>
      <c r="E85" s="4" t="s">
        <v>528</v>
      </c>
      <c r="F85" s="1" t="s">
        <v>788</v>
      </c>
      <c r="G85" s="3">
        <v>548</v>
      </c>
      <c r="H85" s="6">
        <v>1</v>
      </c>
      <c r="I85" s="3" t="s">
        <v>90</v>
      </c>
    </row>
    <row r="86" spans="1:9" x14ac:dyDescent="0.25">
      <c r="A86" s="2">
        <v>85</v>
      </c>
      <c r="B86" s="2" t="s">
        <v>444</v>
      </c>
      <c r="C86" s="2" t="str">
        <f>"83461722027818"</f>
        <v>83461722027818</v>
      </c>
      <c r="D86" s="4">
        <v>42928.803611111114</v>
      </c>
      <c r="E86" s="4" t="s">
        <v>529</v>
      </c>
      <c r="F86" s="1" t="s">
        <v>785</v>
      </c>
      <c r="G86" s="3">
        <v>549</v>
      </c>
      <c r="H86" s="6">
        <v>1</v>
      </c>
      <c r="I86" s="3" t="s">
        <v>91</v>
      </c>
    </row>
    <row r="87" spans="1:9" x14ac:dyDescent="0.25">
      <c r="A87" s="2">
        <v>86</v>
      </c>
      <c r="B87" s="2" t="s">
        <v>444</v>
      </c>
      <c r="C87" s="2" t="str">
        <f>"83461822027818"</f>
        <v>83461822027818</v>
      </c>
      <c r="D87" s="4">
        <v>42928.803564814814</v>
      </c>
      <c r="E87" s="4" t="s">
        <v>530</v>
      </c>
      <c r="F87" s="1" t="s">
        <v>770</v>
      </c>
      <c r="G87" s="3">
        <v>550</v>
      </c>
      <c r="H87" s="6">
        <v>1</v>
      </c>
      <c r="I87" s="3" t="s">
        <v>92</v>
      </c>
    </row>
    <row r="88" spans="1:9" x14ac:dyDescent="0.25">
      <c r="A88" s="2">
        <v>87</v>
      </c>
      <c r="B88" s="2" t="s">
        <v>444</v>
      </c>
      <c r="C88" s="2" t="str">
        <f>"83461922027818"</f>
        <v>83461922027818</v>
      </c>
      <c r="D88" s="4">
        <v>42928.805659722224</v>
      </c>
      <c r="E88" s="4" t="s">
        <v>531</v>
      </c>
      <c r="F88" s="1" t="s">
        <v>785</v>
      </c>
      <c r="G88" s="3">
        <v>551</v>
      </c>
      <c r="H88" s="6">
        <v>1</v>
      </c>
      <c r="I88" s="3" t="s">
        <v>93</v>
      </c>
    </row>
    <row r="89" spans="1:9" x14ac:dyDescent="0.25">
      <c r="A89" s="2">
        <v>88</v>
      </c>
      <c r="B89" s="2" t="s">
        <v>444</v>
      </c>
      <c r="C89" s="2" t="str">
        <f>"83462022027818"</f>
        <v>83462022027818</v>
      </c>
      <c r="D89" s="4">
        <v>42928.805636574078</v>
      </c>
      <c r="E89" s="4" t="s">
        <v>532</v>
      </c>
      <c r="F89" s="1" t="s">
        <v>799</v>
      </c>
      <c r="G89" s="3">
        <v>552</v>
      </c>
      <c r="H89" s="6">
        <v>1</v>
      </c>
      <c r="I89" s="3" t="s">
        <v>94</v>
      </c>
    </row>
    <row r="90" spans="1:9" x14ac:dyDescent="0.25">
      <c r="A90" s="2">
        <v>89</v>
      </c>
      <c r="B90" s="2" t="s">
        <v>444</v>
      </c>
      <c r="C90" s="2" t="str">
        <f>"83462122027818"</f>
        <v>83462122027818</v>
      </c>
      <c r="D90" s="4">
        <v>42928.803495370368</v>
      </c>
      <c r="E90" s="4" t="s">
        <v>533</v>
      </c>
      <c r="F90" s="1" t="s">
        <v>760</v>
      </c>
      <c r="G90" s="3">
        <v>553</v>
      </c>
      <c r="H90" s="6">
        <v>1</v>
      </c>
      <c r="I90" s="3" t="s">
        <v>95</v>
      </c>
    </row>
    <row r="91" spans="1:9" x14ac:dyDescent="0.25">
      <c r="A91" s="2">
        <v>90</v>
      </c>
      <c r="B91" s="2" t="s">
        <v>444</v>
      </c>
      <c r="C91" s="2" t="str">
        <f>"200012510500"</f>
        <v>200012510500</v>
      </c>
      <c r="D91" s="4">
        <v>42928.806111111109</v>
      </c>
      <c r="E91" s="4" t="s">
        <v>534</v>
      </c>
      <c r="F91" s="1" t="s">
        <v>770</v>
      </c>
      <c r="G91" s="3">
        <v>554</v>
      </c>
      <c r="H91" s="6">
        <v>1</v>
      </c>
      <c r="I91" s="3" t="s">
        <v>96</v>
      </c>
    </row>
    <row r="92" spans="1:9" x14ac:dyDescent="0.25">
      <c r="A92" s="2">
        <v>91</v>
      </c>
      <c r="B92" s="2" t="s">
        <v>444</v>
      </c>
      <c r="C92" s="2" t="str">
        <f>"83462322027818"</f>
        <v>83462322027818</v>
      </c>
      <c r="D92" s="4">
        <v>42928.808148148149</v>
      </c>
      <c r="E92" s="4" t="s">
        <v>535</v>
      </c>
      <c r="F92" s="1" t="s">
        <v>800</v>
      </c>
      <c r="G92" s="3">
        <v>555</v>
      </c>
      <c r="H92" s="6">
        <v>1</v>
      </c>
      <c r="I92" s="3" t="s">
        <v>97</v>
      </c>
    </row>
    <row r="93" spans="1:9" x14ac:dyDescent="0.25">
      <c r="A93" s="2">
        <v>92</v>
      </c>
      <c r="B93" s="2" t="s">
        <v>444</v>
      </c>
      <c r="C93" s="2" t="str">
        <f>"83462422027818"</f>
        <v>83462422027818</v>
      </c>
      <c r="D93" s="4">
        <v>42928.8049537037</v>
      </c>
      <c r="E93" s="4" t="s">
        <v>536</v>
      </c>
      <c r="F93" s="1" t="s">
        <v>774</v>
      </c>
      <c r="G93" s="3">
        <v>556</v>
      </c>
      <c r="H93" s="6">
        <v>1</v>
      </c>
      <c r="I93" s="3" t="s">
        <v>98</v>
      </c>
    </row>
    <row r="94" spans="1:9" x14ac:dyDescent="0.25">
      <c r="A94" s="2">
        <v>93</v>
      </c>
      <c r="B94" s="2" t="s">
        <v>444</v>
      </c>
      <c r="C94" s="2" t="str">
        <f>"83462522027818"</f>
        <v>83462522027818</v>
      </c>
      <c r="D94" s="4">
        <v>42928.805243055554</v>
      </c>
      <c r="E94" s="4" t="s">
        <v>537</v>
      </c>
      <c r="F94" s="1" t="s">
        <v>788</v>
      </c>
      <c r="G94" s="3">
        <v>557</v>
      </c>
      <c r="H94" s="6">
        <v>1</v>
      </c>
      <c r="I94" s="3" t="s">
        <v>99</v>
      </c>
    </row>
    <row r="95" spans="1:9" x14ac:dyDescent="0.25">
      <c r="A95" s="2">
        <v>94</v>
      </c>
      <c r="B95" s="2" t="s">
        <v>444</v>
      </c>
      <c r="C95" s="2" t="str">
        <f>"83462622027818"</f>
        <v>83462622027818</v>
      </c>
      <c r="D95" s="4">
        <v>42928.805868055555</v>
      </c>
      <c r="E95" s="4" t="s">
        <v>538</v>
      </c>
      <c r="F95" s="1" t="s">
        <v>774</v>
      </c>
      <c r="G95" s="3">
        <v>558</v>
      </c>
      <c r="H95" s="6">
        <v>1</v>
      </c>
      <c r="I95" s="3" t="s">
        <v>100</v>
      </c>
    </row>
    <row r="96" spans="1:9" x14ac:dyDescent="0.25">
      <c r="A96" s="2">
        <v>95</v>
      </c>
      <c r="B96" s="2" t="s">
        <v>444</v>
      </c>
      <c r="C96" s="2" t="str">
        <f>"83462722027818"</f>
        <v>83462722027818</v>
      </c>
      <c r="D96" s="4">
        <v>42928.805277777778</v>
      </c>
      <c r="E96" s="4" t="s">
        <v>539</v>
      </c>
      <c r="F96" s="1" t="s">
        <v>774</v>
      </c>
      <c r="G96" s="3">
        <v>559</v>
      </c>
      <c r="H96" s="6">
        <v>1</v>
      </c>
      <c r="I96" s="3" t="s">
        <v>101</v>
      </c>
    </row>
    <row r="97" spans="1:9" x14ac:dyDescent="0.25">
      <c r="A97" s="2">
        <v>96</v>
      </c>
      <c r="B97" s="2" t="s">
        <v>444</v>
      </c>
      <c r="C97" s="2" t="str">
        <f>"83462822027818"</f>
        <v>83462822027818</v>
      </c>
      <c r="D97" s="4">
        <v>42928.806932870371</v>
      </c>
      <c r="E97" s="4" t="s">
        <v>540</v>
      </c>
      <c r="F97" s="1" t="s">
        <v>774</v>
      </c>
      <c r="G97" s="3">
        <v>560</v>
      </c>
      <c r="H97" s="6">
        <v>1</v>
      </c>
      <c r="I97" s="3" t="s">
        <v>102</v>
      </c>
    </row>
    <row r="98" spans="1:9" x14ac:dyDescent="0.25">
      <c r="A98" s="2">
        <v>97</v>
      </c>
      <c r="B98" s="2" t="s">
        <v>444</v>
      </c>
      <c r="C98" s="2" t="str">
        <f>"83462922027818"</f>
        <v>83462922027818</v>
      </c>
      <c r="D98" s="4">
        <v>42928.808113425926</v>
      </c>
      <c r="E98" s="4" t="s">
        <v>541</v>
      </c>
      <c r="F98" s="1" t="s">
        <v>765</v>
      </c>
      <c r="G98" s="3">
        <v>561</v>
      </c>
      <c r="H98" s="6">
        <v>1</v>
      </c>
      <c r="I98" s="3" t="s">
        <v>103</v>
      </c>
    </row>
    <row r="99" spans="1:9" x14ac:dyDescent="0.25">
      <c r="A99" s="2">
        <v>98</v>
      </c>
      <c r="B99" s="2" t="s">
        <v>444</v>
      </c>
      <c r="C99" s="2" t="str">
        <f>"83463022027818"</f>
        <v>83463022027818</v>
      </c>
      <c r="D99" s="4">
        <v>42928.805787037039</v>
      </c>
      <c r="E99" s="4" t="s">
        <v>542</v>
      </c>
      <c r="F99" s="1" t="s">
        <v>760</v>
      </c>
      <c r="G99" s="3">
        <v>562</v>
      </c>
      <c r="H99" s="6">
        <v>1</v>
      </c>
      <c r="I99" s="3" t="s">
        <v>104</v>
      </c>
    </row>
    <row r="100" spans="1:9" x14ac:dyDescent="0.25">
      <c r="A100" s="2">
        <v>99</v>
      </c>
      <c r="B100" s="2" t="s">
        <v>444</v>
      </c>
      <c r="C100" s="2" t="str">
        <f>"83463122027818"</f>
        <v>83463122027818</v>
      </c>
      <c r="D100" s="4">
        <v>42928.805451388886</v>
      </c>
      <c r="E100" s="4" t="s">
        <v>543</v>
      </c>
      <c r="F100" s="1" t="s">
        <v>761</v>
      </c>
      <c r="G100" s="3">
        <v>563</v>
      </c>
      <c r="H100" s="6">
        <v>1</v>
      </c>
      <c r="I100" s="3" t="s">
        <v>105</v>
      </c>
    </row>
    <row r="101" spans="1:9" x14ac:dyDescent="0.25">
      <c r="A101" s="2">
        <v>100</v>
      </c>
      <c r="B101" s="2" t="s">
        <v>444</v>
      </c>
      <c r="C101" s="2" t="str">
        <f>"83463222027818"</f>
        <v>83463222027818</v>
      </c>
      <c r="D101" s="4">
        <v>42928.806770833333</v>
      </c>
      <c r="E101" s="4" t="s">
        <v>544</v>
      </c>
      <c r="F101" s="1" t="s">
        <v>761</v>
      </c>
      <c r="G101" s="3">
        <v>564</v>
      </c>
      <c r="H101" s="6">
        <v>1</v>
      </c>
      <c r="I101" s="3" t="s">
        <v>106</v>
      </c>
    </row>
    <row r="102" spans="1:9" x14ac:dyDescent="0.25">
      <c r="A102" s="2">
        <v>101</v>
      </c>
      <c r="B102" s="2" t="s">
        <v>444</v>
      </c>
      <c r="C102" s="2" t="str">
        <f>"83463322027818"</f>
        <v>83463322027818</v>
      </c>
      <c r="D102" s="4">
        <v>42928.785312499997</v>
      </c>
      <c r="E102" s="4" t="s">
        <v>545</v>
      </c>
      <c r="F102" s="1" t="s">
        <v>778</v>
      </c>
      <c r="G102" s="3">
        <v>565</v>
      </c>
      <c r="H102" s="6">
        <v>1</v>
      </c>
      <c r="I102" s="3" t="s">
        <v>107</v>
      </c>
    </row>
    <row r="103" spans="1:9" x14ac:dyDescent="0.25">
      <c r="A103" s="2">
        <v>102</v>
      </c>
      <c r="B103" s="2" t="s">
        <v>444</v>
      </c>
      <c r="C103" s="2" t="str">
        <f>"83463422027818"</f>
        <v>83463422027818</v>
      </c>
      <c r="D103" s="4">
        <v>42928.781666666669</v>
      </c>
      <c r="E103" s="4" t="s">
        <v>546</v>
      </c>
      <c r="F103" s="1" t="s">
        <v>764</v>
      </c>
      <c r="G103" s="3">
        <v>566</v>
      </c>
      <c r="H103" s="6">
        <v>1</v>
      </c>
      <c r="I103" s="3" t="s">
        <v>108</v>
      </c>
    </row>
    <row r="104" spans="1:9" x14ac:dyDescent="0.25">
      <c r="A104" s="2">
        <v>103</v>
      </c>
      <c r="B104" s="2" t="s">
        <v>444</v>
      </c>
      <c r="C104" s="2" t="str">
        <f>"83463522027818"</f>
        <v>83463522027818</v>
      </c>
      <c r="D104" s="4">
        <v>42928.78534722222</v>
      </c>
      <c r="E104" s="4" t="s">
        <v>547</v>
      </c>
      <c r="F104" s="1" t="s">
        <v>801</v>
      </c>
      <c r="G104" s="3">
        <v>567</v>
      </c>
      <c r="H104" s="6">
        <v>1</v>
      </c>
      <c r="I104" s="3" t="s">
        <v>109</v>
      </c>
    </row>
    <row r="105" spans="1:9" x14ac:dyDescent="0.25">
      <c r="A105" s="2">
        <v>104</v>
      </c>
      <c r="B105" s="2" t="s">
        <v>444</v>
      </c>
      <c r="C105" s="2" t="str">
        <f>"83463622027818"</f>
        <v>83463622027818</v>
      </c>
      <c r="D105" s="4">
        <v>42928.788310185184</v>
      </c>
      <c r="E105" s="4" t="s">
        <v>548</v>
      </c>
      <c r="F105" s="1" t="s">
        <v>764</v>
      </c>
      <c r="G105" s="3">
        <v>568</v>
      </c>
      <c r="H105" s="6">
        <v>1</v>
      </c>
      <c r="I105" s="3" t="s">
        <v>110</v>
      </c>
    </row>
    <row r="106" spans="1:9" x14ac:dyDescent="0.25">
      <c r="A106" s="2">
        <v>105</v>
      </c>
      <c r="B106" s="2" t="s">
        <v>444</v>
      </c>
      <c r="C106" s="2" t="str">
        <f>"83463722027818"</f>
        <v>83463722027818</v>
      </c>
      <c r="D106" s="4">
        <v>42928.783414351848</v>
      </c>
      <c r="E106" s="4" t="s">
        <v>549</v>
      </c>
      <c r="F106" s="1" t="s">
        <v>794</v>
      </c>
      <c r="G106" s="3">
        <v>569</v>
      </c>
      <c r="H106" s="6">
        <v>1</v>
      </c>
      <c r="I106" s="3" t="s">
        <v>111</v>
      </c>
    </row>
    <row r="107" spans="1:9" x14ac:dyDescent="0.25">
      <c r="A107" s="2">
        <v>106</v>
      </c>
      <c r="B107" s="2" t="s">
        <v>444</v>
      </c>
      <c r="C107" s="2" t="str">
        <f>"83463822027818"</f>
        <v>83463822027818</v>
      </c>
      <c r="D107" s="4">
        <v>42928.785439814812</v>
      </c>
      <c r="E107" s="4" t="s">
        <v>550</v>
      </c>
      <c r="F107" s="1" t="s">
        <v>799</v>
      </c>
      <c r="G107" s="3">
        <v>570</v>
      </c>
      <c r="H107" s="6">
        <v>1</v>
      </c>
      <c r="I107" s="3" t="s">
        <v>112</v>
      </c>
    </row>
    <row r="108" spans="1:9" x14ac:dyDescent="0.25">
      <c r="A108" s="2">
        <v>107</v>
      </c>
      <c r="B108" s="2" t="s">
        <v>444</v>
      </c>
      <c r="C108" s="2" t="str">
        <f>"83463922027818"</f>
        <v>83463922027818</v>
      </c>
      <c r="D108" s="4">
        <v>42928.781631944446</v>
      </c>
      <c r="E108" s="4" t="s">
        <v>551</v>
      </c>
      <c r="F108" s="1" t="s">
        <v>802</v>
      </c>
      <c r="G108" s="3">
        <v>571</v>
      </c>
      <c r="H108" s="6">
        <v>1</v>
      </c>
      <c r="I108" s="3" t="s">
        <v>113</v>
      </c>
    </row>
    <row r="109" spans="1:9" x14ac:dyDescent="0.25">
      <c r="A109" s="2">
        <v>108</v>
      </c>
      <c r="B109" s="2" t="s">
        <v>444</v>
      </c>
      <c r="C109" s="2" t="str">
        <f>"83464022027818"</f>
        <v>83464022027818</v>
      </c>
      <c r="D109" s="4">
        <v>42928.783587962964</v>
      </c>
      <c r="E109" s="4" t="s">
        <v>552</v>
      </c>
      <c r="F109" s="1" t="s">
        <v>783</v>
      </c>
      <c r="G109" s="3">
        <v>572</v>
      </c>
      <c r="H109" s="6">
        <v>1</v>
      </c>
      <c r="I109" s="3" t="s">
        <v>114</v>
      </c>
    </row>
    <row r="110" spans="1:9" x14ac:dyDescent="0.25">
      <c r="A110" s="2">
        <v>109</v>
      </c>
      <c r="B110" s="2" t="s">
        <v>444</v>
      </c>
      <c r="C110" s="2" t="str">
        <f>"83464122027818"</f>
        <v>83464122027818</v>
      </c>
      <c r="D110" s="4">
        <v>42928.783530092594</v>
      </c>
      <c r="E110" s="4" t="s">
        <v>553</v>
      </c>
      <c r="F110" s="1" t="s">
        <v>767</v>
      </c>
      <c r="G110" s="3">
        <v>573</v>
      </c>
      <c r="H110" s="6">
        <v>1</v>
      </c>
      <c r="I110" s="3" t="s">
        <v>115</v>
      </c>
    </row>
    <row r="111" spans="1:9" x14ac:dyDescent="0.25">
      <c r="A111" s="2">
        <v>110</v>
      </c>
      <c r="B111" s="2" t="s">
        <v>444</v>
      </c>
      <c r="C111" s="2" t="str">
        <f>"83464222027818"</f>
        <v>83464222027818</v>
      </c>
      <c r="D111" s="4">
        <v>42928.781597222223</v>
      </c>
      <c r="E111" s="4" t="s">
        <v>554</v>
      </c>
      <c r="F111" s="1" t="s">
        <v>799</v>
      </c>
      <c r="G111" s="3">
        <v>574</v>
      </c>
      <c r="H111" s="6">
        <v>1</v>
      </c>
      <c r="I111" s="3" t="s">
        <v>116</v>
      </c>
    </row>
    <row r="112" spans="1:9" x14ac:dyDescent="0.25">
      <c r="A112" s="2">
        <v>111</v>
      </c>
      <c r="B112" s="2" t="s">
        <v>444</v>
      </c>
      <c r="C112" s="2" t="str">
        <f>"83464322027818"</f>
        <v>83464322027818</v>
      </c>
      <c r="D112" s="4">
        <v>42928.783634259256</v>
      </c>
      <c r="E112" s="4" t="s">
        <v>555</v>
      </c>
      <c r="F112" s="1" t="s">
        <v>803</v>
      </c>
      <c r="G112" s="3">
        <v>575</v>
      </c>
      <c r="H112" s="6">
        <v>1</v>
      </c>
      <c r="I112" s="3" t="s">
        <v>117</v>
      </c>
    </row>
    <row r="113" spans="1:9" x14ac:dyDescent="0.25">
      <c r="A113" s="2">
        <v>112</v>
      </c>
      <c r="B113" s="2" t="s">
        <v>444</v>
      </c>
      <c r="C113" s="2" t="str">
        <f>"83464422027818"</f>
        <v>83464422027818</v>
      </c>
      <c r="D113" s="4">
        <v>42928.783715277779</v>
      </c>
      <c r="E113" s="4" t="s">
        <v>556</v>
      </c>
      <c r="F113" s="1" t="s">
        <v>804</v>
      </c>
      <c r="G113" s="3">
        <v>576</v>
      </c>
      <c r="H113" s="6">
        <v>1</v>
      </c>
      <c r="I113" s="3" t="s">
        <v>118</v>
      </c>
    </row>
    <row r="114" spans="1:9" x14ac:dyDescent="0.25">
      <c r="A114" s="2">
        <v>113</v>
      </c>
      <c r="B114" s="2" t="s">
        <v>444</v>
      </c>
      <c r="C114" s="2" t="str">
        <f>"83464522027818"</f>
        <v>83464522027818</v>
      </c>
      <c r="D114" s="4">
        <v>42928.781493055554</v>
      </c>
      <c r="E114" s="4" t="s">
        <v>557</v>
      </c>
      <c r="F114" s="1" t="s">
        <v>764</v>
      </c>
      <c r="G114" s="3">
        <v>577</v>
      </c>
      <c r="H114" s="6">
        <v>1</v>
      </c>
      <c r="I114" s="3" t="s">
        <v>119</v>
      </c>
    </row>
    <row r="115" spans="1:9" x14ac:dyDescent="0.25">
      <c r="A115" s="2">
        <v>114</v>
      </c>
      <c r="B115" s="2" t="s">
        <v>444</v>
      </c>
      <c r="C115" s="2" t="str">
        <f>"83464622027818"</f>
        <v>83464622027818</v>
      </c>
      <c r="D115" s="4">
        <v>42928.781423611108</v>
      </c>
      <c r="E115" s="4" t="s">
        <v>558</v>
      </c>
      <c r="F115" s="1" t="s">
        <v>776</v>
      </c>
      <c r="G115" s="3">
        <v>578</v>
      </c>
      <c r="H115" s="6">
        <v>1</v>
      </c>
      <c r="I115" s="3" t="s">
        <v>120</v>
      </c>
    </row>
    <row r="116" spans="1:9" x14ac:dyDescent="0.25">
      <c r="A116" s="2">
        <v>115</v>
      </c>
      <c r="B116" s="2" t="s">
        <v>444</v>
      </c>
      <c r="C116" s="2" t="str">
        <f>"83464722027818"</f>
        <v>83464722027818</v>
      </c>
      <c r="D116" s="4">
        <v>42928.782164351855</v>
      </c>
      <c r="E116" s="4" t="s">
        <v>559</v>
      </c>
      <c r="F116" s="1" t="s">
        <v>785</v>
      </c>
      <c r="G116" s="3">
        <v>579</v>
      </c>
      <c r="H116" s="6">
        <v>1</v>
      </c>
      <c r="I116" s="3" t="s">
        <v>121</v>
      </c>
    </row>
    <row r="117" spans="1:9" x14ac:dyDescent="0.25">
      <c r="A117" s="2">
        <v>116</v>
      </c>
      <c r="B117" s="2" t="s">
        <v>444</v>
      </c>
      <c r="C117" s="2" t="str">
        <f>"83464822027818"</f>
        <v>83464822027818</v>
      </c>
      <c r="D117" s="4">
        <v>42928.781365740739</v>
      </c>
      <c r="E117" s="4" t="s">
        <v>560</v>
      </c>
      <c r="F117" s="1" t="s">
        <v>805</v>
      </c>
      <c r="G117" s="3">
        <v>580</v>
      </c>
      <c r="H117" s="6">
        <v>1</v>
      </c>
      <c r="I117" s="3" t="s">
        <v>122</v>
      </c>
    </row>
    <row r="118" spans="1:9" x14ac:dyDescent="0.25">
      <c r="A118" s="2">
        <v>117</v>
      </c>
      <c r="B118" s="2" t="s">
        <v>444</v>
      </c>
      <c r="C118" s="2" t="str">
        <f>"83464922027818"</f>
        <v>83464922027818</v>
      </c>
      <c r="D118" s="4">
        <v>42928.781331018516</v>
      </c>
      <c r="E118" s="4" t="s">
        <v>561</v>
      </c>
      <c r="F118" s="1" t="s">
        <v>773</v>
      </c>
      <c r="G118" s="3">
        <v>581</v>
      </c>
      <c r="H118" s="6">
        <v>1</v>
      </c>
      <c r="I118" s="3" t="s">
        <v>123</v>
      </c>
    </row>
    <row r="119" spans="1:9" x14ac:dyDescent="0.25">
      <c r="A119" s="2">
        <v>118</v>
      </c>
      <c r="B119" s="2" t="s">
        <v>444</v>
      </c>
      <c r="C119" s="2" t="str">
        <f>"83465022027818"</f>
        <v>83465022027818</v>
      </c>
      <c r="D119" s="4">
        <v>42928.78802083333</v>
      </c>
      <c r="E119" s="4" t="s">
        <v>562</v>
      </c>
      <c r="F119" s="1" t="s">
        <v>765</v>
      </c>
      <c r="G119" s="3">
        <v>582</v>
      </c>
      <c r="H119" s="6">
        <v>1</v>
      </c>
      <c r="I119" s="3" t="s">
        <v>124</v>
      </c>
    </row>
    <row r="120" spans="1:9" x14ac:dyDescent="0.25">
      <c r="A120" s="2">
        <v>119</v>
      </c>
      <c r="B120" s="2" t="s">
        <v>444</v>
      </c>
      <c r="C120" s="2" t="str">
        <f>"83465122027818"</f>
        <v>83465122027818</v>
      </c>
      <c r="D120" s="4">
        <v>42928.7815625</v>
      </c>
      <c r="E120" s="4" t="s">
        <v>563</v>
      </c>
      <c r="F120" s="1" t="s">
        <v>806</v>
      </c>
      <c r="G120" s="3">
        <v>583</v>
      </c>
      <c r="H120" s="6">
        <v>1</v>
      </c>
      <c r="I120" s="3" t="s">
        <v>125</v>
      </c>
    </row>
    <row r="121" spans="1:9" x14ac:dyDescent="0.25">
      <c r="A121" s="2">
        <v>120</v>
      </c>
      <c r="B121" s="2" t="s">
        <v>444</v>
      </c>
      <c r="C121" s="2" t="str">
        <f>"83465222027818"</f>
        <v>83465222027818</v>
      </c>
      <c r="D121" s="4">
        <v>42928.782280092593</v>
      </c>
      <c r="E121" s="4" t="s">
        <v>564</v>
      </c>
      <c r="F121" s="1" t="s">
        <v>789</v>
      </c>
      <c r="G121" s="3">
        <v>584</v>
      </c>
      <c r="H121" s="6">
        <v>1</v>
      </c>
      <c r="I121" s="3" t="s">
        <v>126</v>
      </c>
    </row>
    <row r="122" spans="1:9" x14ac:dyDescent="0.25">
      <c r="A122" s="2">
        <v>121</v>
      </c>
      <c r="B122" s="2" t="s">
        <v>444</v>
      </c>
      <c r="C122" s="2" t="str">
        <f>"83465322027818"</f>
        <v>83465322027818</v>
      </c>
      <c r="D122" s="4">
        <v>42928.788263888891</v>
      </c>
      <c r="E122" s="4" t="s">
        <v>565</v>
      </c>
      <c r="F122" s="1" t="s">
        <v>773</v>
      </c>
      <c r="G122" s="3">
        <v>585</v>
      </c>
      <c r="H122" s="6">
        <v>1</v>
      </c>
      <c r="I122" s="3" t="s">
        <v>127</v>
      </c>
    </row>
    <row r="123" spans="1:9" x14ac:dyDescent="0.25">
      <c r="A123" s="2">
        <v>122</v>
      </c>
      <c r="B123" s="2" t="s">
        <v>444</v>
      </c>
      <c r="C123" s="2" t="str">
        <f>"83465422027818"</f>
        <v>83465422027818</v>
      </c>
      <c r="D123" s="4">
        <v>42928.782233796293</v>
      </c>
      <c r="E123" s="4" t="s">
        <v>566</v>
      </c>
      <c r="F123" s="1" t="s">
        <v>784</v>
      </c>
      <c r="G123" s="3">
        <v>586</v>
      </c>
      <c r="H123" s="6">
        <v>1</v>
      </c>
      <c r="I123" s="3" t="s">
        <v>128</v>
      </c>
    </row>
    <row r="124" spans="1:9" x14ac:dyDescent="0.25">
      <c r="A124" s="2">
        <v>123</v>
      </c>
      <c r="B124" s="2" t="s">
        <v>444</v>
      </c>
      <c r="C124" s="2" t="str">
        <f>"83465522027818"</f>
        <v>83465522027818</v>
      </c>
      <c r="D124" s="4">
        <v>42928.781736111108</v>
      </c>
      <c r="E124" s="4" t="s">
        <v>479</v>
      </c>
      <c r="F124" s="1" t="s">
        <v>760</v>
      </c>
      <c r="G124" s="3">
        <v>587</v>
      </c>
      <c r="H124" s="6">
        <v>1</v>
      </c>
      <c r="I124" s="3" t="s">
        <v>129</v>
      </c>
    </row>
    <row r="125" spans="1:9" x14ac:dyDescent="0.25">
      <c r="A125" s="2">
        <v>124</v>
      </c>
      <c r="B125" s="2" t="s">
        <v>444</v>
      </c>
      <c r="C125" s="2" t="str">
        <f>"83465622027818"</f>
        <v>83465622027818</v>
      </c>
      <c r="D125" s="4">
        <v>42928.783668981479</v>
      </c>
      <c r="E125" s="4" t="s">
        <v>567</v>
      </c>
      <c r="F125" s="1" t="s">
        <v>789</v>
      </c>
      <c r="G125" s="3">
        <v>588</v>
      </c>
      <c r="H125" s="6">
        <v>1</v>
      </c>
      <c r="I125" s="3" t="s">
        <v>130</v>
      </c>
    </row>
    <row r="126" spans="1:9" x14ac:dyDescent="0.25">
      <c r="A126" s="2">
        <v>125</v>
      </c>
      <c r="B126" s="2" t="s">
        <v>444</v>
      </c>
      <c r="C126" s="2" t="str">
        <f>"83465722027818"</f>
        <v>83465722027818</v>
      </c>
      <c r="D126" s="4">
        <v>42928.783483796295</v>
      </c>
      <c r="E126" s="4" t="s">
        <v>568</v>
      </c>
      <c r="F126" s="1" t="s">
        <v>807</v>
      </c>
      <c r="G126" s="3">
        <v>589</v>
      </c>
      <c r="H126" s="6">
        <v>1</v>
      </c>
      <c r="I126" s="3" t="s">
        <v>131</v>
      </c>
    </row>
    <row r="127" spans="1:9" x14ac:dyDescent="0.25">
      <c r="A127" s="2">
        <v>126</v>
      </c>
      <c r="B127" s="2" t="s">
        <v>444</v>
      </c>
      <c r="C127" s="2" t="str">
        <f>"83465822027818"</f>
        <v>83465822027818</v>
      </c>
      <c r="D127" s="4">
        <v>42928.782210648147</v>
      </c>
      <c r="E127" s="4" t="s">
        <v>569</v>
      </c>
      <c r="F127" s="1" t="s">
        <v>764</v>
      </c>
      <c r="G127" s="3">
        <v>590</v>
      </c>
      <c r="H127" s="6">
        <v>1</v>
      </c>
      <c r="I127" s="3" t="s">
        <v>132</v>
      </c>
    </row>
    <row r="128" spans="1:9" x14ac:dyDescent="0.25">
      <c r="A128" s="2">
        <v>127</v>
      </c>
      <c r="B128" s="2" t="s">
        <v>444</v>
      </c>
      <c r="C128" s="2" t="str">
        <f>"83465922027818"</f>
        <v>83465922027818</v>
      </c>
      <c r="D128" s="4">
        <v>42928.782118055555</v>
      </c>
      <c r="E128" s="4" t="s">
        <v>570</v>
      </c>
      <c r="F128" s="1" t="s">
        <v>766</v>
      </c>
      <c r="G128" s="3">
        <v>591</v>
      </c>
      <c r="H128" s="6">
        <v>1</v>
      </c>
      <c r="I128" s="3" t="s">
        <v>133</v>
      </c>
    </row>
    <row r="129" spans="1:9" x14ac:dyDescent="0.25">
      <c r="A129" s="2">
        <v>128</v>
      </c>
      <c r="B129" s="2" t="s">
        <v>444</v>
      </c>
      <c r="C129" s="2" t="str">
        <f>"83466022027818"</f>
        <v>83466022027818</v>
      </c>
      <c r="D129" s="4">
        <v>42928.781527777777</v>
      </c>
      <c r="E129" s="4" t="s">
        <v>571</v>
      </c>
      <c r="F129" s="1" t="s">
        <v>808</v>
      </c>
      <c r="G129" s="3">
        <v>592</v>
      </c>
      <c r="H129" s="6">
        <v>1</v>
      </c>
      <c r="I129" s="3" t="s">
        <v>134</v>
      </c>
    </row>
    <row r="130" spans="1:9" x14ac:dyDescent="0.25">
      <c r="A130" s="2">
        <v>129</v>
      </c>
      <c r="B130" s="2" t="s">
        <v>444</v>
      </c>
      <c r="C130" s="2" t="str">
        <f>"83466122027818"</f>
        <v>83466122027818</v>
      </c>
      <c r="D130" s="4">
        <v>42928.783020833333</v>
      </c>
      <c r="E130" s="4" t="s">
        <v>572</v>
      </c>
      <c r="F130" s="1" t="s">
        <v>773</v>
      </c>
      <c r="G130" s="3">
        <v>593</v>
      </c>
      <c r="H130" s="6">
        <v>1</v>
      </c>
      <c r="I130" s="3" t="s">
        <v>135</v>
      </c>
    </row>
    <row r="131" spans="1:9" x14ac:dyDescent="0.25">
      <c r="A131" s="2">
        <v>130</v>
      </c>
      <c r="B131" s="2" t="s">
        <v>444</v>
      </c>
      <c r="C131" s="2" t="str">
        <f>"83466222027818"</f>
        <v>83466222027818</v>
      </c>
      <c r="D131" s="4">
        <v>42928.783252314817</v>
      </c>
      <c r="E131" s="4" t="s">
        <v>573</v>
      </c>
      <c r="F131" s="1" t="s">
        <v>775</v>
      </c>
      <c r="G131" s="3">
        <v>594</v>
      </c>
      <c r="H131" s="6">
        <v>1</v>
      </c>
      <c r="I131" s="3" t="s">
        <v>136</v>
      </c>
    </row>
    <row r="132" spans="1:9" x14ac:dyDescent="0.25">
      <c r="A132" s="2">
        <v>131</v>
      </c>
      <c r="B132" s="2" t="s">
        <v>444</v>
      </c>
      <c r="C132" s="2" t="str">
        <f>"83466322027818"</f>
        <v>83466322027818</v>
      </c>
      <c r="D132" s="4">
        <v>42928.782083333332</v>
      </c>
      <c r="E132" s="4" t="s">
        <v>574</v>
      </c>
      <c r="F132" s="1" t="s">
        <v>775</v>
      </c>
      <c r="G132" s="3">
        <v>595</v>
      </c>
      <c r="H132" s="6">
        <v>1</v>
      </c>
      <c r="I132" s="3" t="s">
        <v>137</v>
      </c>
    </row>
    <row r="133" spans="1:9" x14ac:dyDescent="0.25">
      <c r="A133" s="2">
        <v>132</v>
      </c>
      <c r="B133" s="2" t="s">
        <v>444</v>
      </c>
      <c r="C133" s="2" t="str">
        <f>"83466422027818"</f>
        <v>83466422027818</v>
      </c>
      <c r="D133" s="4">
        <v>42928.787303240744</v>
      </c>
      <c r="E133" s="4" t="s">
        <v>575</v>
      </c>
      <c r="F133" s="1" t="s">
        <v>776</v>
      </c>
      <c r="G133" s="3">
        <v>596</v>
      </c>
      <c r="H133" s="6">
        <v>1</v>
      </c>
      <c r="I133" s="3" t="s">
        <v>138</v>
      </c>
    </row>
    <row r="134" spans="1:9" x14ac:dyDescent="0.25">
      <c r="A134" s="2">
        <v>133</v>
      </c>
      <c r="B134" s="2" t="s">
        <v>444</v>
      </c>
      <c r="C134" s="2" t="str">
        <f>"83466522027818"</f>
        <v>83466522027818</v>
      </c>
      <c r="D134" s="4">
        <v>42928.782962962963</v>
      </c>
      <c r="E134" s="4" t="s">
        <v>576</v>
      </c>
      <c r="F134" s="1" t="s">
        <v>776</v>
      </c>
      <c r="G134" s="3">
        <v>597</v>
      </c>
      <c r="H134" s="6">
        <v>1</v>
      </c>
      <c r="I134" s="3" t="s">
        <v>139</v>
      </c>
    </row>
    <row r="135" spans="1:9" x14ac:dyDescent="0.25">
      <c r="A135" s="2">
        <v>134</v>
      </c>
      <c r="B135" s="2" t="s">
        <v>444</v>
      </c>
      <c r="C135" s="2" t="str">
        <f>"83466622027818"</f>
        <v>83466622027818</v>
      </c>
      <c r="D135" s="4">
        <v>42928.782916666663</v>
      </c>
      <c r="E135" s="4" t="s">
        <v>577</v>
      </c>
      <c r="F135" s="1" t="s">
        <v>809</v>
      </c>
      <c r="G135" s="3">
        <v>598</v>
      </c>
      <c r="H135" s="6">
        <v>1</v>
      </c>
      <c r="I135" s="3" t="s">
        <v>140</v>
      </c>
    </row>
    <row r="136" spans="1:9" x14ac:dyDescent="0.25">
      <c r="A136" s="2">
        <v>135</v>
      </c>
      <c r="B136" s="2" t="s">
        <v>444</v>
      </c>
      <c r="C136" s="2" t="str">
        <f>"83466722027818"</f>
        <v>83466722027818</v>
      </c>
      <c r="D136" s="4">
        <v>42928.785486111112</v>
      </c>
      <c r="E136" s="4" t="s">
        <v>578</v>
      </c>
      <c r="F136" s="1" t="s">
        <v>760</v>
      </c>
      <c r="G136" s="3">
        <v>599</v>
      </c>
      <c r="H136" s="6">
        <v>1</v>
      </c>
      <c r="I136" s="3" t="s">
        <v>141</v>
      </c>
    </row>
    <row r="137" spans="1:9" x14ac:dyDescent="0.25">
      <c r="A137" s="2">
        <v>136</v>
      </c>
      <c r="B137" s="2" t="s">
        <v>444</v>
      </c>
      <c r="C137" s="2" t="str">
        <f>"83466822027818"</f>
        <v>83466822027818</v>
      </c>
      <c r="D137" s="4">
        <v>42928.788182870368</v>
      </c>
      <c r="E137" s="4" t="s">
        <v>142</v>
      </c>
      <c r="F137" s="1" t="s">
        <v>810</v>
      </c>
      <c r="G137" s="3">
        <v>600</v>
      </c>
      <c r="H137" s="6">
        <v>1</v>
      </c>
      <c r="I137" s="3" t="s">
        <v>143</v>
      </c>
    </row>
    <row r="138" spans="1:9" x14ac:dyDescent="0.25">
      <c r="A138" s="2">
        <v>137</v>
      </c>
      <c r="B138" s="2" t="s">
        <v>444</v>
      </c>
      <c r="C138" s="2" t="str">
        <f>"83466922027818"</f>
        <v>83466922027818</v>
      </c>
      <c r="D138" s="4">
        <v>42928.784479166665</v>
      </c>
      <c r="E138" s="4" t="s">
        <v>579</v>
      </c>
      <c r="F138" s="1" t="s">
        <v>857</v>
      </c>
      <c r="G138" s="3">
        <v>601</v>
      </c>
      <c r="H138" s="6">
        <v>1</v>
      </c>
      <c r="I138" s="3" t="s">
        <v>144</v>
      </c>
    </row>
    <row r="139" spans="1:9" x14ac:dyDescent="0.25">
      <c r="A139" s="2">
        <v>138</v>
      </c>
      <c r="B139" s="2" t="s">
        <v>444</v>
      </c>
      <c r="C139" s="2" t="str">
        <f>"83467022027818"</f>
        <v>83467022027818</v>
      </c>
      <c r="D139" s="4">
        <v>42928.784143518518</v>
      </c>
      <c r="E139" s="4" t="s">
        <v>580</v>
      </c>
      <c r="F139" s="1" t="s">
        <v>784</v>
      </c>
      <c r="G139" s="3">
        <v>602</v>
      </c>
      <c r="H139" s="6">
        <v>1</v>
      </c>
      <c r="I139" s="3" t="s">
        <v>145</v>
      </c>
    </row>
    <row r="140" spans="1:9" x14ac:dyDescent="0.25">
      <c r="A140" s="2">
        <v>139</v>
      </c>
      <c r="B140" s="2" t="s">
        <v>444</v>
      </c>
      <c r="C140" s="2" t="str">
        <f>"83467122027818"</f>
        <v>83467122027818</v>
      </c>
      <c r="D140" s="4">
        <v>42928.784189814818</v>
      </c>
      <c r="E140" s="4" t="s">
        <v>581</v>
      </c>
      <c r="F140" s="1" t="s">
        <v>804</v>
      </c>
      <c r="G140" s="3">
        <v>603</v>
      </c>
      <c r="H140" s="6">
        <v>1</v>
      </c>
      <c r="I140" s="3" t="s">
        <v>146</v>
      </c>
    </row>
    <row r="141" spans="1:9" x14ac:dyDescent="0.25">
      <c r="A141" s="2">
        <v>140</v>
      </c>
      <c r="B141" s="2" t="s">
        <v>444</v>
      </c>
      <c r="C141" s="2" t="str">
        <f>"83467222027818"</f>
        <v>83467222027818</v>
      </c>
      <c r="D141" s="4">
        <v>42928.784837962965</v>
      </c>
      <c r="E141" s="4" t="s">
        <v>582</v>
      </c>
      <c r="F141" s="1" t="s">
        <v>790</v>
      </c>
      <c r="G141" s="3">
        <v>604</v>
      </c>
      <c r="H141" s="6">
        <v>1</v>
      </c>
      <c r="I141" s="3" t="s">
        <v>147</v>
      </c>
    </row>
    <row r="142" spans="1:9" x14ac:dyDescent="0.25">
      <c r="A142" s="2">
        <v>141</v>
      </c>
      <c r="B142" s="2" t="s">
        <v>444</v>
      </c>
      <c r="C142" s="2" t="str">
        <f>"83467322027818"</f>
        <v>83467322027818</v>
      </c>
      <c r="D142" s="4">
        <v>42928.787986111114</v>
      </c>
      <c r="E142" s="4" t="s">
        <v>583</v>
      </c>
      <c r="F142" s="1" t="s">
        <v>783</v>
      </c>
      <c r="G142" s="3">
        <v>605</v>
      </c>
      <c r="H142" s="6">
        <v>1</v>
      </c>
      <c r="I142" s="3" t="s">
        <v>148</v>
      </c>
    </row>
    <row r="143" spans="1:9" x14ac:dyDescent="0.25">
      <c r="A143" s="2">
        <v>142</v>
      </c>
      <c r="B143" s="2" t="s">
        <v>444</v>
      </c>
      <c r="C143" s="2" t="str">
        <f>"83467422027818"</f>
        <v>83467422027818</v>
      </c>
      <c r="D143" s="4">
        <v>42928.781898148147</v>
      </c>
      <c r="E143" s="4" t="s">
        <v>584</v>
      </c>
      <c r="F143" s="1" t="s">
        <v>775</v>
      </c>
      <c r="G143" s="3">
        <v>606</v>
      </c>
      <c r="H143" s="6">
        <v>1</v>
      </c>
      <c r="I143" s="3" t="s">
        <v>149</v>
      </c>
    </row>
    <row r="144" spans="1:9" x14ac:dyDescent="0.25">
      <c r="A144" s="2">
        <v>143</v>
      </c>
      <c r="B144" s="2" t="s">
        <v>444</v>
      </c>
      <c r="C144" s="2" t="str">
        <f>"83467522027818"</f>
        <v>83467522027818</v>
      </c>
      <c r="D144" s="4">
        <v>42928.781851851854</v>
      </c>
      <c r="E144" s="4" t="s">
        <v>585</v>
      </c>
      <c r="F144" s="1" t="s">
        <v>778</v>
      </c>
      <c r="G144" s="3">
        <v>607</v>
      </c>
      <c r="H144" s="6">
        <v>1</v>
      </c>
      <c r="I144" s="3" t="s">
        <v>150</v>
      </c>
    </row>
    <row r="145" spans="1:9" x14ac:dyDescent="0.25">
      <c r="A145" s="2">
        <v>144</v>
      </c>
      <c r="B145" s="2" t="s">
        <v>444</v>
      </c>
      <c r="C145" s="2" t="str">
        <f>"83467622027818"</f>
        <v>83467622027818</v>
      </c>
      <c r="D145" s="4">
        <v>42928.782256944447</v>
      </c>
      <c r="E145" s="4" t="s">
        <v>586</v>
      </c>
      <c r="F145" s="1" t="s">
        <v>804</v>
      </c>
      <c r="G145" s="3">
        <v>608</v>
      </c>
      <c r="H145" s="6">
        <v>1</v>
      </c>
      <c r="I145" s="3" t="s">
        <v>151</v>
      </c>
    </row>
    <row r="146" spans="1:9" x14ac:dyDescent="0.25">
      <c r="A146" s="2">
        <v>145</v>
      </c>
      <c r="B146" s="2" t="s">
        <v>444</v>
      </c>
      <c r="C146" s="2" t="str">
        <f>"83467722027818"</f>
        <v>83467722027818</v>
      </c>
      <c r="D146" s="4">
        <v>42928.781273148146</v>
      </c>
      <c r="E146" s="4" t="s">
        <v>587</v>
      </c>
      <c r="F146" s="1" t="s">
        <v>773</v>
      </c>
      <c r="G146" s="3">
        <v>609</v>
      </c>
      <c r="H146" s="6">
        <v>1</v>
      </c>
      <c r="I146" s="3" t="s">
        <v>152</v>
      </c>
    </row>
    <row r="147" spans="1:9" x14ac:dyDescent="0.25">
      <c r="A147" s="2">
        <v>146</v>
      </c>
      <c r="B147" s="2" t="s">
        <v>444</v>
      </c>
      <c r="C147" s="2" t="str">
        <f>"200012511610"</f>
        <v>200012511610</v>
      </c>
      <c r="D147" s="4">
        <v>42928.788657407407</v>
      </c>
      <c r="E147" s="4" t="s">
        <v>588</v>
      </c>
      <c r="F147" s="1" t="s">
        <v>770</v>
      </c>
      <c r="G147" s="3">
        <v>610</v>
      </c>
      <c r="H147" s="6">
        <v>1</v>
      </c>
      <c r="I147" s="3" t="s">
        <v>153</v>
      </c>
    </row>
    <row r="148" spans="1:9" x14ac:dyDescent="0.25">
      <c r="A148" s="2">
        <v>147</v>
      </c>
      <c r="B148" s="2" t="s">
        <v>444</v>
      </c>
      <c r="C148" s="2" t="str">
        <f>"83467922027818"</f>
        <v>83467922027818</v>
      </c>
      <c r="D148" s="4">
        <v>42928.788229166668</v>
      </c>
      <c r="E148" s="4" t="s">
        <v>589</v>
      </c>
      <c r="F148" s="1" t="s">
        <v>785</v>
      </c>
      <c r="G148" s="3">
        <v>611</v>
      </c>
      <c r="H148" s="6">
        <v>1</v>
      </c>
      <c r="I148" s="3" t="s">
        <v>154</v>
      </c>
    </row>
    <row r="149" spans="1:9" x14ac:dyDescent="0.25">
      <c r="A149" s="2">
        <v>148</v>
      </c>
      <c r="B149" s="2" t="s">
        <v>444</v>
      </c>
      <c r="C149" s="2" t="str">
        <f>"83468022027818"</f>
        <v>83468022027818</v>
      </c>
      <c r="D149" s="4">
        <v>42928.787465277775</v>
      </c>
      <c r="E149" s="4" t="s">
        <v>590</v>
      </c>
      <c r="F149" s="1" t="s">
        <v>787</v>
      </c>
      <c r="G149" s="3">
        <v>612</v>
      </c>
      <c r="H149" s="6">
        <v>1</v>
      </c>
      <c r="I149" s="3" t="s">
        <v>155</v>
      </c>
    </row>
    <row r="150" spans="1:9" x14ac:dyDescent="0.25">
      <c r="A150" s="2">
        <v>149</v>
      </c>
      <c r="B150" s="2" t="s">
        <v>444</v>
      </c>
      <c r="C150" s="2" t="str">
        <f>"83468122027818"</f>
        <v>83468122027818</v>
      </c>
      <c r="D150" s="4">
        <v>42928.781782407408</v>
      </c>
      <c r="E150" s="4" t="s">
        <v>591</v>
      </c>
      <c r="F150" s="1" t="s">
        <v>785</v>
      </c>
      <c r="G150" s="3">
        <v>613</v>
      </c>
      <c r="H150" s="6">
        <v>1</v>
      </c>
      <c r="I150" s="3" t="s">
        <v>156</v>
      </c>
    </row>
    <row r="151" spans="1:9" x14ac:dyDescent="0.25">
      <c r="A151" s="2">
        <v>150</v>
      </c>
      <c r="B151" s="2" t="s">
        <v>444</v>
      </c>
      <c r="C151" s="2" t="str">
        <f>"83468222027818"</f>
        <v>83468222027818</v>
      </c>
      <c r="D151" s="4">
        <v>42928.782094907408</v>
      </c>
      <c r="E151" s="4" t="s">
        <v>592</v>
      </c>
      <c r="F151" s="1" t="s">
        <v>784</v>
      </c>
      <c r="G151" s="3">
        <v>614</v>
      </c>
      <c r="H151" s="6">
        <v>1</v>
      </c>
      <c r="I151" s="3" t="s">
        <v>157</v>
      </c>
    </row>
    <row r="152" spans="1:9" x14ac:dyDescent="0.25">
      <c r="A152" s="2">
        <v>151</v>
      </c>
      <c r="B152" s="2" t="s">
        <v>444</v>
      </c>
      <c r="C152" s="2" t="str">
        <f>"83468322027818"</f>
        <v>83468322027818</v>
      </c>
      <c r="D152" s="4">
        <v>42928.781990740739</v>
      </c>
      <c r="E152" s="4" t="s">
        <v>593</v>
      </c>
      <c r="F152" s="1" t="s">
        <v>765</v>
      </c>
      <c r="G152" s="3">
        <v>615</v>
      </c>
      <c r="H152" s="6">
        <v>1</v>
      </c>
      <c r="I152" s="3" t="s">
        <v>158</v>
      </c>
    </row>
    <row r="153" spans="1:9" x14ac:dyDescent="0.25">
      <c r="A153" s="2">
        <v>152</v>
      </c>
      <c r="B153" s="2" t="s">
        <v>444</v>
      </c>
      <c r="C153" s="2" t="str">
        <f>"83468422027818"</f>
        <v>83468422027818</v>
      </c>
      <c r="D153" s="4">
        <v>42928.785208333335</v>
      </c>
      <c r="E153" s="4" t="s">
        <v>594</v>
      </c>
      <c r="F153" s="1" t="s">
        <v>776</v>
      </c>
      <c r="G153" s="3">
        <v>616</v>
      </c>
      <c r="H153" s="6">
        <v>1</v>
      </c>
      <c r="I153" s="3" t="s">
        <v>159</v>
      </c>
    </row>
    <row r="154" spans="1:9" x14ac:dyDescent="0.25">
      <c r="A154" s="2">
        <v>153</v>
      </c>
      <c r="B154" s="2" t="s">
        <v>444</v>
      </c>
      <c r="C154" s="2" t="str">
        <f>"83468522027818"</f>
        <v>83468522027818</v>
      </c>
      <c r="D154" s="4">
        <v>42928.782060185185</v>
      </c>
      <c r="E154" s="4" t="s">
        <v>595</v>
      </c>
      <c r="F154" s="1" t="s">
        <v>767</v>
      </c>
      <c r="G154" s="3">
        <v>617</v>
      </c>
      <c r="H154" s="6">
        <v>1</v>
      </c>
      <c r="I154" s="3" t="s">
        <v>160</v>
      </c>
    </row>
    <row r="155" spans="1:9" x14ac:dyDescent="0.25">
      <c r="A155" s="2">
        <v>154</v>
      </c>
      <c r="B155" s="2" t="s">
        <v>444</v>
      </c>
      <c r="C155" s="2" t="str">
        <f>"83468622027818"</f>
        <v>83468622027818</v>
      </c>
      <c r="D155" s="4">
        <v>42928.784305555557</v>
      </c>
      <c r="E155" s="4" t="s">
        <v>596</v>
      </c>
      <c r="F155" s="1" t="s">
        <v>773</v>
      </c>
      <c r="G155" s="3">
        <v>618</v>
      </c>
      <c r="H155" s="6">
        <v>1</v>
      </c>
      <c r="I155" s="3" t="s">
        <v>161</v>
      </c>
    </row>
    <row r="156" spans="1:9" x14ac:dyDescent="0.25">
      <c r="A156" s="2">
        <v>155</v>
      </c>
      <c r="B156" s="2" t="s">
        <v>444</v>
      </c>
      <c r="C156" s="2" t="str">
        <f>"83468722027818"</f>
        <v>83468722027818</v>
      </c>
      <c r="D156" s="4">
        <v>42928.781875000001</v>
      </c>
      <c r="E156" s="4" t="s">
        <v>597</v>
      </c>
      <c r="F156" s="1" t="s">
        <v>764</v>
      </c>
      <c r="G156" s="3">
        <v>619</v>
      </c>
      <c r="H156" s="6">
        <v>1</v>
      </c>
      <c r="I156" s="3" t="s">
        <v>162</v>
      </c>
    </row>
    <row r="157" spans="1:9" x14ac:dyDescent="0.25">
      <c r="A157" s="2">
        <v>156</v>
      </c>
      <c r="B157" s="2" t="s">
        <v>444</v>
      </c>
      <c r="C157" s="2" t="str">
        <f>"83468822027818"</f>
        <v>83468822027818</v>
      </c>
      <c r="D157" s="4">
        <v>42928.785254629627</v>
      </c>
      <c r="E157" s="4" t="s">
        <v>598</v>
      </c>
      <c r="F157" s="1" t="s">
        <v>783</v>
      </c>
      <c r="G157" s="3">
        <v>620</v>
      </c>
      <c r="H157" s="6">
        <v>1</v>
      </c>
      <c r="I157" s="3" t="s">
        <v>163</v>
      </c>
    </row>
    <row r="158" spans="1:9" x14ac:dyDescent="0.25">
      <c r="A158" s="2">
        <v>157</v>
      </c>
      <c r="B158" s="2" t="s">
        <v>444</v>
      </c>
      <c r="C158" s="2" t="str">
        <f>"83468922027818"</f>
        <v>83468922027818</v>
      </c>
      <c r="D158" s="4">
        <v>42928.785555555558</v>
      </c>
      <c r="E158" s="4" t="s">
        <v>599</v>
      </c>
      <c r="F158" s="1" t="s">
        <v>761</v>
      </c>
      <c r="G158" s="3">
        <v>621</v>
      </c>
      <c r="H158" s="6">
        <v>1</v>
      </c>
      <c r="I158" s="3" t="s">
        <v>164</v>
      </c>
    </row>
    <row r="159" spans="1:9" x14ac:dyDescent="0.25">
      <c r="A159" s="2">
        <v>158</v>
      </c>
      <c r="B159" s="2" t="s">
        <v>444</v>
      </c>
      <c r="C159" s="2" t="str">
        <f>"83469022027818"</f>
        <v>83469022027818</v>
      </c>
      <c r="D159" s="4">
        <v>42928.785624999997</v>
      </c>
      <c r="E159" s="4" t="s">
        <v>600</v>
      </c>
      <c r="F159" s="1" t="s">
        <v>760</v>
      </c>
      <c r="G159" s="3">
        <v>622</v>
      </c>
      <c r="H159" s="6">
        <v>1</v>
      </c>
      <c r="I159" s="3" t="s">
        <v>165</v>
      </c>
    </row>
    <row r="160" spans="1:9" x14ac:dyDescent="0.25">
      <c r="A160" s="2">
        <v>159</v>
      </c>
      <c r="B160" s="2" t="s">
        <v>444</v>
      </c>
      <c r="C160" s="2" t="str">
        <f>"83469122027818"</f>
        <v>83469122027818</v>
      </c>
      <c r="D160" s="4">
        <v>42928.78665509259</v>
      </c>
      <c r="E160" s="4" t="s">
        <v>601</v>
      </c>
      <c r="F160" s="1" t="s">
        <v>761</v>
      </c>
      <c r="G160" s="3">
        <v>623</v>
      </c>
      <c r="H160" s="6">
        <v>1</v>
      </c>
      <c r="I160" s="3" t="s">
        <v>166</v>
      </c>
    </row>
    <row r="161" spans="1:9" x14ac:dyDescent="0.25">
      <c r="A161" s="2">
        <v>160</v>
      </c>
      <c r="B161" s="2" t="s">
        <v>444</v>
      </c>
      <c r="C161" s="2" t="str">
        <f>"83469222027818"</f>
        <v>83469222027818</v>
      </c>
      <c r="D161" s="4">
        <v>42928.785775462966</v>
      </c>
      <c r="E161" s="4" t="s">
        <v>602</v>
      </c>
      <c r="F161" s="1" t="s">
        <v>789</v>
      </c>
      <c r="G161" s="3">
        <v>624</v>
      </c>
      <c r="H161" s="6">
        <v>1</v>
      </c>
      <c r="I161" s="3" t="s">
        <v>167</v>
      </c>
    </row>
    <row r="162" spans="1:9" x14ac:dyDescent="0.25">
      <c r="A162" s="2">
        <v>161</v>
      </c>
      <c r="B162" s="2" t="s">
        <v>444</v>
      </c>
      <c r="C162" s="2" t="str">
        <f>"83469322027818"</f>
        <v>83469322027818</v>
      </c>
      <c r="D162" s="4">
        <v>42928.781388888892</v>
      </c>
      <c r="E162" s="4" t="s">
        <v>603</v>
      </c>
      <c r="F162" s="1" t="s">
        <v>776</v>
      </c>
      <c r="G162" s="3">
        <v>625</v>
      </c>
      <c r="H162" s="6">
        <v>1</v>
      </c>
      <c r="I162" s="3" t="s">
        <v>168</v>
      </c>
    </row>
    <row r="163" spans="1:9" x14ac:dyDescent="0.25">
      <c r="A163" s="2">
        <v>162</v>
      </c>
      <c r="B163" s="2" t="s">
        <v>444</v>
      </c>
      <c r="C163" s="2" t="str">
        <f>"83469422027818"</f>
        <v>83469422027818</v>
      </c>
      <c r="D163" s="4">
        <v>42928.781828703701</v>
      </c>
      <c r="E163" s="4" t="s">
        <v>604</v>
      </c>
      <c r="F163" s="1" t="s">
        <v>774</v>
      </c>
      <c r="G163" s="3">
        <v>626</v>
      </c>
      <c r="H163" s="6">
        <v>1</v>
      </c>
      <c r="I163" s="3" t="s">
        <v>169</v>
      </c>
    </row>
    <row r="164" spans="1:9" x14ac:dyDescent="0.25">
      <c r="A164" s="2">
        <v>163</v>
      </c>
      <c r="B164" s="2" t="s">
        <v>444</v>
      </c>
      <c r="C164" s="2" t="str">
        <f>"83469522027818"</f>
        <v>83469522027818</v>
      </c>
      <c r="D164" s="4">
        <v>42928.782037037039</v>
      </c>
      <c r="E164" s="4" t="s">
        <v>605</v>
      </c>
      <c r="F164" s="1" t="s">
        <v>797</v>
      </c>
      <c r="G164" s="3">
        <v>627</v>
      </c>
      <c r="H164" s="6">
        <v>1</v>
      </c>
      <c r="I164" s="3" t="s">
        <v>170</v>
      </c>
    </row>
    <row r="165" spans="1:9" x14ac:dyDescent="0.25">
      <c r="A165" s="2">
        <v>164</v>
      </c>
      <c r="B165" s="2" t="s">
        <v>444</v>
      </c>
      <c r="C165" s="2" t="str">
        <f>"83469622027818"</f>
        <v>83469622027818</v>
      </c>
      <c r="D165" s="4">
        <v>42928.782025462962</v>
      </c>
      <c r="E165" s="4" t="s">
        <v>606</v>
      </c>
      <c r="F165" s="1" t="s">
        <v>761</v>
      </c>
      <c r="G165" s="3">
        <v>628</v>
      </c>
      <c r="H165" s="6">
        <v>1</v>
      </c>
      <c r="I165" s="3" t="s">
        <v>171</v>
      </c>
    </row>
    <row r="166" spans="1:9" x14ac:dyDescent="0.25">
      <c r="A166" s="2">
        <v>165</v>
      </c>
      <c r="B166" s="2" t="s">
        <v>444</v>
      </c>
      <c r="C166" s="2" t="str">
        <f>"83469722027818"</f>
        <v>83469722027818</v>
      </c>
      <c r="D166" s="4">
        <v>42928.782881944448</v>
      </c>
      <c r="E166" s="4" t="s">
        <v>607</v>
      </c>
      <c r="F166" s="1" t="s">
        <v>789</v>
      </c>
      <c r="G166" s="3">
        <v>629</v>
      </c>
      <c r="H166" s="6">
        <v>1</v>
      </c>
      <c r="I166" s="3" t="s">
        <v>172</v>
      </c>
    </row>
    <row r="167" spans="1:9" x14ac:dyDescent="0.25">
      <c r="A167" s="2">
        <v>166</v>
      </c>
      <c r="B167" s="2" t="s">
        <v>444</v>
      </c>
      <c r="C167" s="2" t="str">
        <f>"83469822027818"</f>
        <v>83469822027818</v>
      </c>
      <c r="D167" s="4">
        <v>42928.782789351855</v>
      </c>
      <c r="E167" s="4" t="s">
        <v>608</v>
      </c>
      <c r="F167" s="1" t="s">
        <v>774</v>
      </c>
      <c r="G167" s="3">
        <v>630</v>
      </c>
      <c r="H167" s="6">
        <v>1</v>
      </c>
      <c r="I167" s="3" t="s">
        <v>173</v>
      </c>
    </row>
    <row r="168" spans="1:9" x14ac:dyDescent="0.25">
      <c r="A168" s="2">
        <v>167</v>
      </c>
      <c r="B168" s="2" t="s">
        <v>444</v>
      </c>
      <c r="C168" s="2" t="str">
        <f>"83469922027818"</f>
        <v>83469922027818</v>
      </c>
      <c r="D168" s="4">
        <v>42928.783865740741</v>
      </c>
      <c r="E168" s="4" t="s">
        <v>609</v>
      </c>
      <c r="F168" s="1" t="s">
        <v>811</v>
      </c>
      <c r="G168" s="3">
        <v>631</v>
      </c>
      <c r="H168" s="6">
        <v>1</v>
      </c>
      <c r="I168" s="3" t="s">
        <v>174</v>
      </c>
    </row>
    <row r="169" spans="1:9" x14ac:dyDescent="0.25">
      <c r="A169" s="2">
        <v>168</v>
      </c>
      <c r="B169" s="2" t="s">
        <v>444</v>
      </c>
      <c r="C169" s="2" t="str">
        <f>"83470022027818"</f>
        <v>83470022027818</v>
      </c>
      <c r="D169" s="4">
        <v>42928.782650462963</v>
      </c>
      <c r="E169" s="4" t="s">
        <v>610</v>
      </c>
      <c r="F169" s="1" t="s">
        <v>850</v>
      </c>
      <c r="G169" s="3">
        <v>632</v>
      </c>
      <c r="H169" s="6">
        <v>1</v>
      </c>
      <c r="I169" s="3" t="s">
        <v>175</v>
      </c>
    </row>
    <row r="170" spans="1:9" x14ac:dyDescent="0.25">
      <c r="A170" s="2">
        <v>169</v>
      </c>
      <c r="B170" s="2" t="s">
        <v>444</v>
      </c>
      <c r="C170" s="2" t="str">
        <f>"83470122027818"</f>
        <v>83470122027818</v>
      </c>
      <c r="D170" s="4">
        <v>42928.786030092589</v>
      </c>
      <c r="E170" s="4" t="s">
        <v>611</v>
      </c>
      <c r="F170" s="1" t="s">
        <v>775</v>
      </c>
      <c r="G170" s="3">
        <v>633</v>
      </c>
      <c r="H170" s="6">
        <v>1</v>
      </c>
      <c r="I170" s="3" t="s">
        <v>176</v>
      </c>
    </row>
    <row r="171" spans="1:9" x14ac:dyDescent="0.25">
      <c r="A171" s="2">
        <v>170</v>
      </c>
      <c r="B171" s="2" t="s">
        <v>444</v>
      </c>
      <c r="C171" s="2" t="str">
        <f>"83470222027818"</f>
        <v>83470222027818</v>
      </c>
      <c r="D171" s="4">
        <v>42928.788078703707</v>
      </c>
      <c r="E171" s="4" t="s">
        <v>612</v>
      </c>
      <c r="F171" s="1" t="s">
        <v>812</v>
      </c>
      <c r="G171" s="3">
        <v>634</v>
      </c>
      <c r="H171" s="6">
        <v>1</v>
      </c>
      <c r="I171" s="3" t="s">
        <v>177</v>
      </c>
    </row>
    <row r="172" spans="1:9" x14ac:dyDescent="0.25">
      <c r="A172" s="2">
        <v>171</v>
      </c>
      <c r="B172" s="2" t="s">
        <v>444</v>
      </c>
      <c r="C172" s="2" t="str">
        <f>"83470322027818"</f>
        <v>83470322027818</v>
      </c>
      <c r="D172" s="4">
        <v>42928.788124999999</v>
      </c>
      <c r="E172" s="4" t="s">
        <v>613</v>
      </c>
      <c r="F172" s="1" t="s">
        <v>804</v>
      </c>
      <c r="G172" s="3">
        <v>635</v>
      </c>
      <c r="H172" s="6">
        <v>1</v>
      </c>
      <c r="I172" s="3" t="s">
        <v>178</v>
      </c>
    </row>
    <row r="173" spans="1:9" x14ac:dyDescent="0.25">
      <c r="A173" s="2">
        <v>172</v>
      </c>
      <c r="B173" s="2" t="s">
        <v>444</v>
      </c>
      <c r="C173" s="2" t="str">
        <f>"83470422027818"</f>
        <v>83470422027818</v>
      </c>
      <c r="D173" s="4">
        <v>42928.786446759259</v>
      </c>
      <c r="E173" s="4" t="s">
        <v>614</v>
      </c>
      <c r="F173" s="1" t="s">
        <v>777</v>
      </c>
      <c r="G173" s="3">
        <v>636</v>
      </c>
      <c r="H173" s="6">
        <v>1</v>
      </c>
      <c r="I173" s="3" t="s">
        <v>179</v>
      </c>
    </row>
    <row r="174" spans="1:9" x14ac:dyDescent="0.25">
      <c r="A174" s="2">
        <v>173</v>
      </c>
      <c r="B174" s="2" t="s">
        <v>444</v>
      </c>
      <c r="C174" s="2" t="str">
        <f>"83470522027818"</f>
        <v>83470522027818</v>
      </c>
      <c r="D174" s="4">
        <v>42928.786122685182</v>
      </c>
      <c r="E174" s="4" t="s">
        <v>615</v>
      </c>
      <c r="F174" s="1" t="s">
        <v>813</v>
      </c>
      <c r="G174" s="3">
        <v>637</v>
      </c>
      <c r="H174" s="6">
        <v>1</v>
      </c>
      <c r="I174" s="3" t="s">
        <v>180</v>
      </c>
    </row>
    <row r="175" spans="1:9" x14ac:dyDescent="0.25">
      <c r="A175" s="2">
        <v>174</v>
      </c>
      <c r="B175" s="2" t="s">
        <v>444</v>
      </c>
      <c r="C175" s="2" t="str">
        <f>"83470622027818"</f>
        <v>83470622027818</v>
      </c>
      <c r="D175" s="4">
        <v>42928.786550925928</v>
      </c>
      <c r="E175" s="4" t="s">
        <v>616</v>
      </c>
      <c r="F175" s="1" t="s">
        <v>809</v>
      </c>
      <c r="G175" s="3">
        <v>638</v>
      </c>
      <c r="H175" s="6">
        <v>1</v>
      </c>
      <c r="I175" s="3" t="s">
        <v>181</v>
      </c>
    </row>
    <row r="176" spans="1:9" x14ac:dyDescent="0.25">
      <c r="A176" s="2">
        <v>175</v>
      </c>
      <c r="B176" s="2" t="s">
        <v>444</v>
      </c>
      <c r="C176" s="2" t="str">
        <f>"83470722027818"</f>
        <v>83470722027818</v>
      </c>
      <c r="D176" s="4">
        <v>42928.783750000002</v>
      </c>
      <c r="E176" s="4" t="s">
        <v>617</v>
      </c>
      <c r="F176" s="1" t="s">
        <v>761</v>
      </c>
      <c r="G176" s="3">
        <v>639</v>
      </c>
      <c r="H176" s="6">
        <v>1</v>
      </c>
      <c r="I176" s="3" t="s">
        <v>182</v>
      </c>
    </row>
    <row r="177" spans="1:9" x14ac:dyDescent="0.25">
      <c r="A177" s="2">
        <v>176</v>
      </c>
      <c r="B177" s="2" t="s">
        <v>444</v>
      </c>
      <c r="C177" s="2" t="str">
        <f>"83470822027818"</f>
        <v>83470822027818</v>
      </c>
      <c r="D177" s="4">
        <v>42928.786365740743</v>
      </c>
      <c r="E177" s="4" t="s">
        <v>453</v>
      </c>
      <c r="F177" s="1" t="s">
        <v>784</v>
      </c>
      <c r="G177" s="3">
        <v>640</v>
      </c>
      <c r="H177" s="6">
        <v>1</v>
      </c>
      <c r="I177" s="3" t="s">
        <v>183</v>
      </c>
    </row>
    <row r="178" spans="1:9" x14ac:dyDescent="0.25">
      <c r="A178" s="2">
        <v>177</v>
      </c>
      <c r="B178" s="2" t="s">
        <v>444</v>
      </c>
      <c r="C178" s="2" t="str">
        <f>"83470922027818"</f>
        <v>83470922027818</v>
      </c>
      <c r="D178" s="4">
        <v>42928.785879629628</v>
      </c>
      <c r="E178" s="4" t="s">
        <v>618</v>
      </c>
      <c r="F178" s="1" t="s">
        <v>856</v>
      </c>
      <c r="G178" s="3">
        <v>641</v>
      </c>
      <c r="H178" s="6">
        <v>1</v>
      </c>
      <c r="I178" s="3" t="s">
        <v>184</v>
      </c>
    </row>
    <row r="179" spans="1:9" x14ac:dyDescent="0.25">
      <c r="A179" s="2">
        <v>178</v>
      </c>
      <c r="B179" s="2" t="s">
        <v>444</v>
      </c>
      <c r="C179" s="2" t="str">
        <f>"83471022027818"</f>
        <v>83471022027818</v>
      </c>
      <c r="D179" s="4">
        <v>42928.782685185186</v>
      </c>
      <c r="E179" s="4" t="s">
        <v>619</v>
      </c>
      <c r="F179" s="1" t="s">
        <v>767</v>
      </c>
      <c r="G179" s="3">
        <v>642</v>
      </c>
      <c r="H179" s="6">
        <v>1</v>
      </c>
      <c r="I179" s="3" t="s">
        <v>185</v>
      </c>
    </row>
    <row r="180" spans="1:9" x14ac:dyDescent="0.25">
      <c r="A180" s="2">
        <v>179</v>
      </c>
      <c r="B180" s="2" t="s">
        <v>444</v>
      </c>
      <c r="C180" s="2" t="str">
        <f>"83471122027818"</f>
        <v>83471122027818</v>
      </c>
      <c r="D180" s="4">
        <v>42928.785949074074</v>
      </c>
      <c r="E180" s="4" t="s">
        <v>620</v>
      </c>
      <c r="F180" s="1" t="s">
        <v>855</v>
      </c>
      <c r="G180" s="3">
        <v>643</v>
      </c>
      <c r="H180" s="6">
        <v>1</v>
      </c>
      <c r="I180" s="3" t="s">
        <v>186</v>
      </c>
    </row>
    <row r="181" spans="1:9" x14ac:dyDescent="0.25">
      <c r="A181" s="2">
        <v>180</v>
      </c>
      <c r="B181" s="2" t="s">
        <v>444</v>
      </c>
      <c r="C181" s="2" t="str">
        <f>"83471222027818"</f>
        <v>83471222027818</v>
      </c>
      <c r="D181" s="4">
        <v>42928.782754629632</v>
      </c>
      <c r="E181" s="4" t="s">
        <v>621</v>
      </c>
      <c r="F181" s="1" t="s">
        <v>814</v>
      </c>
      <c r="G181" s="3">
        <v>644</v>
      </c>
      <c r="H181" s="6">
        <v>1</v>
      </c>
      <c r="I181" s="3" t="s">
        <v>187</v>
      </c>
    </row>
    <row r="182" spans="1:9" x14ac:dyDescent="0.25">
      <c r="A182" s="2">
        <v>181</v>
      </c>
      <c r="B182" s="2" t="s">
        <v>444</v>
      </c>
      <c r="C182" s="2" t="str">
        <f>"83471322027818"</f>
        <v>83471322027818</v>
      </c>
      <c r="D182" s="4">
        <v>42928.783807870372</v>
      </c>
      <c r="E182" s="4" t="s">
        <v>622</v>
      </c>
      <c r="F182" s="1" t="s">
        <v>763</v>
      </c>
      <c r="G182" s="3">
        <v>645</v>
      </c>
      <c r="H182" s="6">
        <v>1</v>
      </c>
      <c r="I182" s="3" t="s">
        <v>188</v>
      </c>
    </row>
    <row r="183" spans="1:9" x14ac:dyDescent="0.25">
      <c r="A183" s="2">
        <v>182</v>
      </c>
      <c r="B183" s="2" t="s">
        <v>444</v>
      </c>
      <c r="C183" s="2" t="str">
        <f>"83471422027818"</f>
        <v>83471422027818</v>
      </c>
      <c r="D183" s="4">
        <v>42928.787222222221</v>
      </c>
      <c r="E183" s="4" t="s">
        <v>623</v>
      </c>
      <c r="F183" s="1" t="s">
        <v>815</v>
      </c>
      <c r="G183" s="3">
        <v>646</v>
      </c>
      <c r="H183" s="6">
        <v>1</v>
      </c>
      <c r="I183" s="3" t="s">
        <v>189</v>
      </c>
    </row>
    <row r="184" spans="1:9" x14ac:dyDescent="0.25">
      <c r="A184" s="2">
        <v>183</v>
      </c>
      <c r="B184" s="2" t="s">
        <v>444</v>
      </c>
      <c r="C184" s="2" t="str">
        <f>"83471522027818"</f>
        <v>83471522027818</v>
      </c>
      <c r="D184" s="4">
        <v>42928.787175925929</v>
      </c>
      <c r="E184" s="4" t="s">
        <v>624</v>
      </c>
      <c r="F184" s="1" t="s">
        <v>791</v>
      </c>
      <c r="G184" s="3">
        <v>647</v>
      </c>
      <c r="H184" s="6">
        <v>1</v>
      </c>
      <c r="I184" s="3" t="s">
        <v>190</v>
      </c>
    </row>
    <row r="185" spans="1:9" x14ac:dyDescent="0.25">
      <c r="A185" s="2">
        <v>184</v>
      </c>
      <c r="B185" s="2" t="s">
        <v>444</v>
      </c>
      <c r="C185" s="2" t="str">
        <f>"83471622027818"</f>
        <v>83471622027818</v>
      </c>
      <c r="D185" s="4">
        <v>42928.784560185188</v>
      </c>
      <c r="E185" s="4" t="s">
        <v>625</v>
      </c>
      <c r="F185" s="1" t="s">
        <v>769</v>
      </c>
      <c r="G185" s="3">
        <v>648</v>
      </c>
      <c r="H185" s="6">
        <v>1</v>
      </c>
      <c r="I185" s="3" t="s">
        <v>191</v>
      </c>
    </row>
    <row r="186" spans="1:9" x14ac:dyDescent="0.25">
      <c r="A186" s="2">
        <v>185</v>
      </c>
      <c r="B186" s="2" t="s">
        <v>444</v>
      </c>
      <c r="C186" s="2" t="str">
        <f>"83471722027818"</f>
        <v>83471722027818</v>
      </c>
      <c r="D186" s="4">
        <v>42928.783136574071</v>
      </c>
      <c r="E186" s="4" t="s">
        <v>626</v>
      </c>
      <c r="F186" s="1" t="s">
        <v>769</v>
      </c>
      <c r="G186" s="3">
        <v>649</v>
      </c>
      <c r="H186" s="6">
        <v>1</v>
      </c>
      <c r="I186" s="3" t="s">
        <v>192</v>
      </c>
    </row>
    <row r="187" spans="1:9" x14ac:dyDescent="0.25">
      <c r="A187" s="2">
        <v>186</v>
      </c>
      <c r="B187" s="2" t="s">
        <v>444</v>
      </c>
      <c r="C187" s="2" t="str">
        <f>"83471822027818"</f>
        <v>83471822027818</v>
      </c>
      <c r="D187" s="4">
        <v>42928.784525462965</v>
      </c>
      <c r="E187" s="4" t="s">
        <v>627</v>
      </c>
      <c r="F187" s="1" t="s">
        <v>774</v>
      </c>
      <c r="G187" s="3">
        <v>650</v>
      </c>
      <c r="H187" s="6">
        <v>1</v>
      </c>
      <c r="I187" s="3" t="s">
        <v>193</v>
      </c>
    </row>
    <row r="188" spans="1:9" x14ac:dyDescent="0.25">
      <c r="A188" s="2">
        <v>187</v>
      </c>
      <c r="B188" s="2" t="s">
        <v>444</v>
      </c>
      <c r="C188" s="2" t="str">
        <f>"83471922027818"</f>
        <v>83471922027818</v>
      </c>
      <c r="D188" s="4">
        <v>42928.784363425926</v>
      </c>
      <c r="E188" s="4" t="s">
        <v>628</v>
      </c>
      <c r="F188" s="1" t="s">
        <v>816</v>
      </c>
      <c r="G188" s="3">
        <v>651</v>
      </c>
      <c r="H188" s="6">
        <v>1</v>
      </c>
      <c r="I188" s="3" t="s">
        <v>194</v>
      </c>
    </row>
    <row r="189" spans="1:9" x14ac:dyDescent="0.25">
      <c r="A189" s="2">
        <v>188</v>
      </c>
      <c r="B189" s="2" t="s">
        <v>444</v>
      </c>
      <c r="C189" s="2" t="str">
        <f>"83472022027818"</f>
        <v>83472022027818</v>
      </c>
      <c r="D189" s="4">
        <v>42928.783206018517</v>
      </c>
      <c r="E189" s="4" t="s">
        <v>629</v>
      </c>
      <c r="F189" s="1" t="s">
        <v>760</v>
      </c>
      <c r="G189" s="3">
        <v>652</v>
      </c>
      <c r="H189" s="6">
        <v>1</v>
      </c>
      <c r="I189" s="3" t="s">
        <v>195</v>
      </c>
    </row>
    <row r="190" spans="1:9" x14ac:dyDescent="0.25">
      <c r="A190" s="2">
        <v>189</v>
      </c>
      <c r="B190" s="2" t="s">
        <v>444</v>
      </c>
      <c r="C190" s="2" t="str">
        <f>"83472122027818"</f>
        <v>83472122027818</v>
      </c>
      <c r="D190" s="4">
        <v>42928.783171296294</v>
      </c>
      <c r="E190" s="4" t="s">
        <v>630</v>
      </c>
      <c r="F190" s="1" t="s">
        <v>769</v>
      </c>
      <c r="G190" s="3">
        <v>653</v>
      </c>
      <c r="H190" s="6">
        <v>1</v>
      </c>
      <c r="I190" s="3" t="s">
        <v>196</v>
      </c>
    </row>
    <row r="191" spans="1:9" x14ac:dyDescent="0.25">
      <c r="A191" s="2">
        <v>190</v>
      </c>
      <c r="B191" s="2" t="s">
        <v>444</v>
      </c>
      <c r="C191" s="2" t="str">
        <f>"83472222027818"</f>
        <v>83472222027818</v>
      </c>
      <c r="D191" s="4">
        <v>42928.784803240742</v>
      </c>
      <c r="E191" s="4" t="s">
        <v>631</v>
      </c>
      <c r="F191" s="1" t="s">
        <v>784</v>
      </c>
      <c r="G191" s="3">
        <v>654</v>
      </c>
      <c r="H191" s="6">
        <v>1</v>
      </c>
      <c r="I191" s="3" t="s">
        <v>197</v>
      </c>
    </row>
    <row r="192" spans="1:9" x14ac:dyDescent="0.25">
      <c r="A192" s="2">
        <v>191</v>
      </c>
      <c r="B192" s="2" t="s">
        <v>444</v>
      </c>
      <c r="C192" s="2" t="str">
        <f>"83472322027818"</f>
        <v>83472322027818</v>
      </c>
      <c r="D192" s="4">
        <v>42928.783078703702</v>
      </c>
      <c r="E192" s="4" t="s">
        <v>632</v>
      </c>
      <c r="F192" s="1" t="s">
        <v>817</v>
      </c>
      <c r="G192" s="3">
        <v>655</v>
      </c>
      <c r="H192" s="6">
        <v>1</v>
      </c>
      <c r="I192" s="3" t="s">
        <v>198</v>
      </c>
    </row>
    <row r="193" spans="1:9" x14ac:dyDescent="0.25">
      <c r="A193" s="2">
        <v>192</v>
      </c>
      <c r="B193" s="2" t="s">
        <v>444</v>
      </c>
      <c r="C193" s="2" t="str">
        <f>"83472422027818"</f>
        <v>83472422027818</v>
      </c>
      <c r="D193" s="4">
        <v>42928.786006944443</v>
      </c>
      <c r="E193" s="4" t="s">
        <v>633</v>
      </c>
      <c r="F193" s="1" t="s">
        <v>785</v>
      </c>
      <c r="G193" s="3">
        <v>656</v>
      </c>
      <c r="H193" s="6">
        <v>1</v>
      </c>
      <c r="I193" s="3" t="s">
        <v>199</v>
      </c>
    </row>
    <row r="194" spans="1:9" x14ac:dyDescent="0.25">
      <c r="A194" s="2">
        <v>193</v>
      </c>
      <c r="B194" s="2" t="s">
        <v>444</v>
      </c>
      <c r="C194" s="2" t="str">
        <f>"83472522027818"</f>
        <v>83472522027818</v>
      </c>
      <c r="D194" s="4">
        <v>42928.784247685187</v>
      </c>
      <c r="E194" s="4" t="s">
        <v>634</v>
      </c>
      <c r="F194" s="1" t="s">
        <v>761</v>
      </c>
      <c r="G194" s="3">
        <v>657</v>
      </c>
      <c r="H194" s="6">
        <v>1</v>
      </c>
      <c r="I194" s="3" t="s">
        <v>200</v>
      </c>
    </row>
    <row r="195" spans="1:9" x14ac:dyDescent="0.25">
      <c r="A195" s="2">
        <v>194</v>
      </c>
      <c r="B195" s="2" t="s">
        <v>444</v>
      </c>
      <c r="C195" s="2" t="str">
        <f>"83472622027818"</f>
        <v>83472622027818</v>
      </c>
      <c r="D195" s="4">
        <v>42928.787141203706</v>
      </c>
      <c r="E195" s="4" t="s">
        <v>635</v>
      </c>
      <c r="F195" s="1" t="s">
        <v>773</v>
      </c>
      <c r="G195" s="3">
        <v>658</v>
      </c>
      <c r="H195" s="6">
        <v>1</v>
      </c>
      <c r="I195" s="3" t="s">
        <v>201</v>
      </c>
    </row>
    <row r="196" spans="1:9" x14ac:dyDescent="0.25">
      <c r="A196" s="2">
        <v>195</v>
      </c>
      <c r="B196" s="2" t="s">
        <v>444</v>
      </c>
      <c r="C196" s="2" t="str">
        <f>"83472722027818"</f>
        <v>83472722027818</v>
      </c>
      <c r="D196" s="4">
        <v>42928.78460648148</v>
      </c>
      <c r="E196" s="4" t="s">
        <v>623</v>
      </c>
      <c r="F196" s="1" t="s">
        <v>785</v>
      </c>
      <c r="G196" s="3">
        <v>659</v>
      </c>
      <c r="H196" s="6">
        <v>1</v>
      </c>
      <c r="I196" s="3" t="s">
        <v>202</v>
      </c>
    </row>
    <row r="197" spans="1:9" x14ac:dyDescent="0.25">
      <c r="A197" s="2">
        <v>196</v>
      </c>
      <c r="B197" s="2" t="s">
        <v>444</v>
      </c>
      <c r="C197" s="2" t="str">
        <f>"83472822027818"</f>
        <v>83472822027818</v>
      </c>
      <c r="D197" s="4">
        <v>42928.784675925926</v>
      </c>
      <c r="E197" s="4" t="s">
        <v>636</v>
      </c>
      <c r="F197" s="1" t="s">
        <v>764</v>
      </c>
      <c r="G197" s="3">
        <v>660</v>
      </c>
      <c r="H197" s="6">
        <v>1</v>
      </c>
      <c r="I197" s="3" t="s">
        <v>203</v>
      </c>
    </row>
    <row r="198" spans="1:9" x14ac:dyDescent="0.25">
      <c r="A198" s="2">
        <v>197</v>
      </c>
      <c r="B198" s="2" t="s">
        <v>444</v>
      </c>
      <c r="C198" s="2" t="str">
        <f>"83472922027818"</f>
        <v>83472922027818</v>
      </c>
      <c r="D198" s="4">
        <v>42928.78701388889</v>
      </c>
      <c r="E198" s="4" t="s">
        <v>637</v>
      </c>
      <c r="F198" s="1" t="s">
        <v>794</v>
      </c>
      <c r="G198" s="3">
        <v>661</v>
      </c>
      <c r="H198" s="6">
        <v>1</v>
      </c>
      <c r="I198" s="3" t="s">
        <v>204</v>
      </c>
    </row>
    <row r="199" spans="1:9" x14ac:dyDescent="0.25">
      <c r="A199" s="2">
        <v>198</v>
      </c>
      <c r="B199" s="2" t="s">
        <v>444</v>
      </c>
      <c r="C199" s="2" t="str">
        <f>"83473022027818"</f>
        <v>83473022027818</v>
      </c>
      <c r="D199" s="4">
        <v>42928.787349537037</v>
      </c>
      <c r="E199" s="4" t="s">
        <v>455</v>
      </c>
      <c r="F199" s="1" t="s">
        <v>804</v>
      </c>
      <c r="G199" s="3">
        <v>662</v>
      </c>
      <c r="H199" s="6">
        <v>1</v>
      </c>
      <c r="I199" s="3" t="s">
        <v>205</v>
      </c>
    </row>
    <row r="200" spans="1:9" x14ac:dyDescent="0.25">
      <c r="A200" s="2">
        <v>199</v>
      </c>
      <c r="B200" s="2" t="s">
        <v>444</v>
      </c>
      <c r="C200" s="2" t="str">
        <f>"83473122027818"</f>
        <v>83473122027818</v>
      </c>
      <c r="D200" s="4">
        <v>42928.787395833337</v>
      </c>
      <c r="E200" s="4" t="s">
        <v>638</v>
      </c>
      <c r="F200" s="1" t="s">
        <v>785</v>
      </c>
      <c r="G200" s="3">
        <v>663</v>
      </c>
      <c r="H200" s="6">
        <v>1</v>
      </c>
      <c r="I200" s="3" t="s">
        <v>206</v>
      </c>
    </row>
    <row r="201" spans="1:9" x14ac:dyDescent="0.25">
      <c r="A201" s="2">
        <v>200</v>
      </c>
      <c r="B201" s="2" t="s">
        <v>444</v>
      </c>
      <c r="C201" s="2" t="str">
        <f>"83473222027818"</f>
        <v>83473222027818</v>
      </c>
      <c r="D201" s="4">
        <v>42928.786400462966</v>
      </c>
      <c r="E201" s="4" t="s">
        <v>639</v>
      </c>
      <c r="F201" s="1" t="s">
        <v>773</v>
      </c>
      <c r="G201" s="3">
        <v>664</v>
      </c>
      <c r="H201" s="6">
        <v>1</v>
      </c>
      <c r="I201" s="3" t="s">
        <v>207</v>
      </c>
    </row>
    <row r="202" spans="1:9" x14ac:dyDescent="0.25">
      <c r="A202" s="2">
        <v>201</v>
      </c>
      <c r="B202" s="2" t="s">
        <v>444</v>
      </c>
      <c r="C202" s="2" t="str">
        <f>"83473322027818"</f>
        <v>83473322027818</v>
      </c>
      <c r="D202" s="4">
        <v>42928.786504629628</v>
      </c>
      <c r="E202" s="4" t="s">
        <v>640</v>
      </c>
      <c r="F202" s="1" t="s">
        <v>791</v>
      </c>
      <c r="G202" s="3">
        <v>665</v>
      </c>
      <c r="H202" s="6">
        <v>1</v>
      </c>
      <c r="I202" s="3" t="s">
        <v>208</v>
      </c>
    </row>
    <row r="203" spans="1:9" x14ac:dyDescent="0.25">
      <c r="A203" s="2">
        <v>202</v>
      </c>
      <c r="B203" s="2" t="s">
        <v>444</v>
      </c>
      <c r="C203" s="2" t="str">
        <f>"83473422027818"</f>
        <v>83473422027818</v>
      </c>
      <c r="D203" s="4">
        <v>42928.786805555559</v>
      </c>
      <c r="E203" s="4" t="s">
        <v>641</v>
      </c>
      <c r="F203" s="1" t="s">
        <v>818</v>
      </c>
      <c r="G203" s="3">
        <v>666</v>
      </c>
      <c r="H203" s="6">
        <v>1</v>
      </c>
      <c r="I203" s="3" t="s">
        <v>209</v>
      </c>
    </row>
    <row r="204" spans="1:9" x14ac:dyDescent="0.25">
      <c r="A204" s="2">
        <v>203</v>
      </c>
      <c r="B204" s="2" t="s">
        <v>444</v>
      </c>
      <c r="C204" s="2" t="str">
        <f>"83473522027818"</f>
        <v>83473522027818</v>
      </c>
      <c r="D204" s="4">
        <v>42928.786608796298</v>
      </c>
      <c r="E204" s="4" t="s">
        <v>642</v>
      </c>
      <c r="F204" s="1" t="s">
        <v>819</v>
      </c>
      <c r="G204" s="3">
        <v>667</v>
      </c>
      <c r="H204" s="6">
        <v>1</v>
      </c>
      <c r="I204" s="3" t="s">
        <v>210</v>
      </c>
    </row>
    <row r="205" spans="1:9" x14ac:dyDescent="0.25">
      <c r="A205" s="2">
        <v>204</v>
      </c>
      <c r="B205" s="2" t="s">
        <v>444</v>
      </c>
      <c r="C205" s="2" t="str">
        <f>"83473622027818"</f>
        <v>83473622027818</v>
      </c>
      <c r="D205" s="4">
        <v>42928.786273148151</v>
      </c>
      <c r="E205" s="4" t="s">
        <v>643</v>
      </c>
      <c r="F205" s="1" t="s">
        <v>775</v>
      </c>
      <c r="G205" s="3">
        <v>668</v>
      </c>
      <c r="H205" s="6">
        <v>1</v>
      </c>
      <c r="I205" s="3" t="s">
        <v>211</v>
      </c>
    </row>
    <row r="206" spans="1:9" x14ac:dyDescent="0.25">
      <c r="A206" s="2">
        <v>205</v>
      </c>
      <c r="B206" s="2" t="s">
        <v>444</v>
      </c>
      <c r="C206" s="2" t="str">
        <f>"83473722027818"</f>
        <v>83473722027818</v>
      </c>
      <c r="D206" s="4">
        <v>42928.787627314814</v>
      </c>
      <c r="E206" s="4" t="s">
        <v>644</v>
      </c>
      <c r="F206" s="1" t="s">
        <v>804</v>
      </c>
      <c r="G206" s="3">
        <v>669</v>
      </c>
      <c r="H206" s="6">
        <v>1</v>
      </c>
      <c r="I206" s="3" t="s">
        <v>212</v>
      </c>
    </row>
    <row r="207" spans="1:9" x14ac:dyDescent="0.25">
      <c r="A207" s="2">
        <v>206</v>
      </c>
      <c r="B207" s="2" t="s">
        <v>444</v>
      </c>
      <c r="C207" s="2" t="str">
        <f>"83473822027818"</f>
        <v>83473822027818</v>
      </c>
      <c r="D207" s="4">
        <v>42928.787581018521</v>
      </c>
      <c r="E207" s="4" t="s">
        <v>645</v>
      </c>
      <c r="F207" s="1" t="s">
        <v>776</v>
      </c>
      <c r="G207" s="3">
        <v>670</v>
      </c>
      <c r="H207" s="6">
        <v>1</v>
      </c>
      <c r="I207" s="3" t="s">
        <v>213</v>
      </c>
    </row>
    <row r="208" spans="1:9" x14ac:dyDescent="0.25">
      <c r="A208" s="2">
        <v>207</v>
      </c>
      <c r="B208" s="2" t="s">
        <v>444</v>
      </c>
      <c r="C208" s="2" t="str">
        <f>"83473922027818"</f>
        <v>83473922027818</v>
      </c>
      <c r="D208" s="4">
        <v>42928.784641203703</v>
      </c>
      <c r="E208" s="4" t="s">
        <v>646</v>
      </c>
      <c r="F208" s="1" t="s">
        <v>778</v>
      </c>
      <c r="G208" s="3">
        <v>671</v>
      </c>
      <c r="H208" s="6">
        <v>1</v>
      </c>
      <c r="I208" s="3" t="s">
        <v>214</v>
      </c>
    </row>
    <row r="209" spans="1:9" x14ac:dyDescent="0.25">
      <c r="A209" s="2">
        <v>208</v>
      </c>
      <c r="B209" s="2" t="s">
        <v>444</v>
      </c>
      <c r="C209" s="2" t="str">
        <f>"83474022027818"</f>
        <v>83474022027818</v>
      </c>
      <c r="D209" s="4">
        <v>42928.787534722222</v>
      </c>
      <c r="E209" s="4" t="s">
        <v>647</v>
      </c>
      <c r="F209" s="1" t="s">
        <v>820</v>
      </c>
      <c r="G209" s="3">
        <v>672</v>
      </c>
      <c r="H209" s="6">
        <v>1</v>
      </c>
      <c r="I209" s="3" t="s">
        <v>215</v>
      </c>
    </row>
    <row r="210" spans="1:9" x14ac:dyDescent="0.25">
      <c r="A210" s="2">
        <v>209</v>
      </c>
      <c r="B210" s="2" t="s">
        <v>444</v>
      </c>
      <c r="C210" s="2" t="str">
        <f>"83474122027818"</f>
        <v>83474122027818</v>
      </c>
      <c r="D210" s="4">
        <v>42928.787430555552</v>
      </c>
      <c r="E210" s="4" t="s">
        <v>648</v>
      </c>
      <c r="F210" s="1" t="s">
        <v>854</v>
      </c>
      <c r="G210" s="3">
        <v>673</v>
      </c>
      <c r="H210" s="6">
        <v>1</v>
      </c>
      <c r="I210" s="3" t="s">
        <v>216</v>
      </c>
    </row>
    <row r="211" spans="1:9" x14ac:dyDescent="0.25">
      <c r="A211" s="2">
        <v>210</v>
      </c>
      <c r="B211" s="2" t="s">
        <v>444</v>
      </c>
      <c r="C211" s="2" t="str">
        <f>"83474222027818"</f>
        <v>83474222027818</v>
      </c>
      <c r="D211" s="4">
        <v>42928.787060185183</v>
      </c>
      <c r="E211" s="4" t="s">
        <v>649</v>
      </c>
      <c r="F211" s="1" t="s">
        <v>768</v>
      </c>
      <c r="G211" s="3">
        <v>674</v>
      </c>
      <c r="H211" s="6">
        <v>1</v>
      </c>
      <c r="I211" s="3" t="s">
        <v>217</v>
      </c>
    </row>
    <row r="212" spans="1:9" x14ac:dyDescent="0.25">
      <c r="A212" s="2">
        <v>211</v>
      </c>
      <c r="B212" s="2" t="s">
        <v>444</v>
      </c>
      <c r="C212" s="2" t="str">
        <f>"83474322027818"</f>
        <v>83474322027818</v>
      </c>
      <c r="D212" s="4">
        <v>42928.787106481483</v>
      </c>
      <c r="E212" s="4" t="s">
        <v>650</v>
      </c>
      <c r="F212" s="1" t="s">
        <v>779</v>
      </c>
      <c r="G212" s="3">
        <v>675</v>
      </c>
      <c r="H212" s="6">
        <v>1</v>
      </c>
      <c r="I212" s="3" t="s">
        <v>218</v>
      </c>
    </row>
    <row r="213" spans="1:9" x14ac:dyDescent="0.25">
      <c r="A213" s="2">
        <v>212</v>
      </c>
      <c r="B213" s="2" t="s">
        <v>444</v>
      </c>
      <c r="C213" s="2" t="str">
        <f>"83474422027818"</f>
        <v>83474422027818</v>
      </c>
      <c r="D213" s="4">
        <v>42928.784421296295</v>
      </c>
      <c r="E213" s="4" t="s">
        <v>651</v>
      </c>
      <c r="F213" s="1" t="s">
        <v>821</v>
      </c>
      <c r="G213" s="3">
        <v>676</v>
      </c>
      <c r="H213" s="6">
        <v>1</v>
      </c>
      <c r="I213" s="3" t="s">
        <v>219</v>
      </c>
    </row>
    <row r="214" spans="1:9" x14ac:dyDescent="0.25">
      <c r="A214" s="2">
        <v>213</v>
      </c>
      <c r="B214" s="2" t="s">
        <v>444</v>
      </c>
      <c r="C214" s="2" t="str">
        <f>"83474522027818"</f>
        <v>83474522027818</v>
      </c>
      <c r="D214" s="4">
        <v>42928.784780092596</v>
      </c>
      <c r="E214" s="4" t="s">
        <v>652</v>
      </c>
      <c r="F214" s="1" t="s">
        <v>822</v>
      </c>
      <c r="G214" s="3">
        <v>677</v>
      </c>
      <c r="H214" s="6">
        <v>1</v>
      </c>
      <c r="I214" s="3" t="s">
        <v>220</v>
      </c>
    </row>
    <row r="215" spans="1:9" x14ac:dyDescent="0.25">
      <c r="A215" s="2">
        <v>214</v>
      </c>
      <c r="B215" s="2" t="s">
        <v>444</v>
      </c>
      <c r="C215" s="2" t="str">
        <f>"83474622027818"</f>
        <v>83474622027818</v>
      </c>
      <c r="D215" s="4">
        <v>42928.784710648149</v>
      </c>
      <c r="E215" s="4" t="s">
        <v>653</v>
      </c>
      <c r="F215" s="1" t="s">
        <v>785</v>
      </c>
      <c r="G215" s="3">
        <v>678</v>
      </c>
      <c r="H215" s="6">
        <v>1</v>
      </c>
      <c r="I215" s="3" t="s">
        <v>221</v>
      </c>
    </row>
    <row r="216" spans="1:9" x14ac:dyDescent="0.25">
      <c r="A216" s="2">
        <v>215</v>
      </c>
      <c r="B216" s="2" t="s">
        <v>444</v>
      </c>
      <c r="C216" s="2" t="str">
        <f>"83474722027818"</f>
        <v>83474722027818</v>
      </c>
      <c r="D216" s="4">
        <v>42928.784745370373</v>
      </c>
      <c r="E216" s="4" t="s">
        <v>654</v>
      </c>
      <c r="F216" s="1" t="s">
        <v>823</v>
      </c>
      <c r="G216" s="3">
        <v>679</v>
      </c>
      <c r="H216" s="6">
        <v>1</v>
      </c>
      <c r="I216" s="3" t="s">
        <v>222</v>
      </c>
    </row>
    <row r="217" spans="1:9" x14ac:dyDescent="0.25">
      <c r="A217" s="2">
        <v>216</v>
      </c>
      <c r="B217" s="2" t="s">
        <v>444</v>
      </c>
      <c r="C217" s="2" t="str">
        <f>"83474822027818"</f>
        <v>83474822027818</v>
      </c>
      <c r="D217" s="4">
        <v>42928.806967592594</v>
      </c>
      <c r="E217" s="4" t="s">
        <v>655</v>
      </c>
      <c r="F217" s="1" t="s">
        <v>794</v>
      </c>
      <c r="G217" s="3">
        <v>680</v>
      </c>
      <c r="H217" s="6">
        <v>1</v>
      </c>
      <c r="I217" s="3" t="s">
        <v>223</v>
      </c>
    </row>
    <row r="218" spans="1:9" x14ac:dyDescent="0.25">
      <c r="A218" s="2">
        <v>217</v>
      </c>
      <c r="B218" s="2" t="s">
        <v>444</v>
      </c>
      <c r="C218" s="2" t="str">
        <f>"83474922027818"</f>
        <v>83474922027818</v>
      </c>
      <c r="D218" s="4">
        <v>42928.805324074077</v>
      </c>
      <c r="E218" s="4" t="s">
        <v>656</v>
      </c>
      <c r="F218" s="1" t="s">
        <v>824</v>
      </c>
      <c r="G218" s="3">
        <v>681</v>
      </c>
      <c r="H218" s="6">
        <v>1</v>
      </c>
      <c r="I218" s="3" t="s">
        <v>224</v>
      </c>
    </row>
    <row r="219" spans="1:9" x14ac:dyDescent="0.25">
      <c r="A219" s="2">
        <v>218</v>
      </c>
      <c r="B219" s="2" t="s">
        <v>444</v>
      </c>
      <c r="C219" s="2" t="str">
        <f>"83475022027818"</f>
        <v>83475022027818</v>
      </c>
      <c r="D219" s="4">
        <v>42928.806516203702</v>
      </c>
      <c r="E219" s="4" t="s">
        <v>657</v>
      </c>
      <c r="F219" s="1" t="s">
        <v>825</v>
      </c>
      <c r="G219" s="3">
        <v>682</v>
      </c>
      <c r="H219" s="6">
        <v>1</v>
      </c>
      <c r="I219" s="3" t="s">
        <v>225</v>
      </c>
    </row>
    <row r="220" spans="1:9" x14ac:dyDescent="0.25">
      <c r="A220" s="2">
        <v>219</v>
      </c>
      <c r="B220" s="2" t="s">
        <v>444</v>
      </c>
      <c r="C220" s="2" t="str">
        <f>"83475122027818"</f>
        <v>83475122027818</v>
      </c>
      <c r="D220" s="4">
        <v>42928.808182870373</v>
      </c>
      <c r="E220" s="4" t="s">
        <v>658</v>
      </c>
      <c r="F220" s="1" t="s">
        <v>826</v>
      </c>
      <c r="G220" s="3">
        <v>683</v>
      </c>
      <c r="H220" s="6">
        <v>1</v>
      </c>
      <c r="I220" s="3" t="s">
        <v>226</v>
      </c>
    </row>
    <row r="221" spans="1:9" x14ac:dyDescent="0.25">
      <c r="A221" s="2">
        <v>220</v>
      </c>
      <c r="B221" s="2" t="s">
        <v>444</v>
      </c>
      <c r="C221" s="2" t="str">
        <f>"83475222027818"</f>
        <v>83475222027818</v>
      </c>
      <c r="D221" s="4">
        <v>42928.805011574077</v>
      </c>
      <c r="E221" s="4" t="s">
        <v>659</v>
      </c>
      <c r="F221" s="1" t="s">
        <v>823</v>
      </c>
      <c r="G221" s="3">
        <v>684</v>
      </c>
      <c r="H221" s="6">
        <v>1</v>
      </c>
      <c r="I221" s="3" t="s">
        <v>227</v>
      </c>
    </row>
    <row r="222" spans="1:9" x14ac:dyDescent="0.25">
      <c r="A222" s="2">
        <v>221</v>
      </c>
      <c r="B222" s="2" t="s">
        <v>444</v>
      </c>
      <c r="C222" s="2" t="str">
        <f>"83475322027818"</f>
        <v>83475322027818</v>
      </c>
      <c r="D222" s="4">
        <v>42928.779409722221</v>
      </c>
      <c r="E222" s="4" t="s">
        <v>660</v>
      </c>
      <c r="F222" s="1" t="s">
        <v>778</v>
      </c>
      <c r="G222" s="3" t="s">
        <v>228</v>
      </c>
      <c r="H222" s="6">
        <v>2</v>
      </c>
      <c r="I222" s="3" t="s">
        <v>229</v>
      </c>
    </row>
    <row r="223" spans="1:9" x14ac:dyDescent="0.25">
      <c r="A223" s="2">
        <v>222</v>
      </c>
      <c r="B223" s="2" t="s">
        <v>444</v>
      </c>
      <c r="C223" s="2" t="str">
        <f>"83475422027818"</f>
        <v>83475422027818</v>
      </c>
      <c r="D223" s="4">
        <v>42928.777986111112</v>
      </c>
      <c r="E223" s="4" t="s">
        <v>661</v>
      </c>
      <c r="F223" s="1" t="s">
        <v>773</v>
      </c>
      <c r="G223" s="3" t="s">
        <v>230</v>
      </c>
      <c r="H223" s="6">
        <v>7</v>
      </c>
      <c r="I223" s="3" t="s">
        <v>231</v>
      </c>
    </row>
    <row r="224" spans="1:9" x14ac:dyDescent="0.25">
      <c r="A224" s="2">
        <v>223</v>
      </c>
      <c r="B224" s="2" t="s">
        <v>444</v>
      </c>
      <c r="C224" s="2" t="str">
        <f>"83475522027818"</f>
        <v>83475522027818</v>
      </c>
      <c r="D224" s="4">
        <v>42928.780231481483</v>
      </c>
      <c r="E224" s="4" t="s">
        <v>662</v>
      </c>
      <c r="F224" s="1" t="s">
        <v>767</v>
      </c>
      <c r="G224" s="3" t="s">
        <v>232</v>
      </c>
      <c r="H224" s="6">
        <v>3</v>
      </c>
      <c r="I224" s="3" t="s">
        <v>233</v>
      </c>
    </row>
    <row r="225" spans="1:9" x14ac:dyDescent="0.25">
      <c r="A225" s="2">
        <v>224</v>
      </c>
      <c r="B225" s="2" t="s">
        <v>444</v>
      </c>
      <c r="C225" s="2" t="str">
        <f>"83475622027818"</f>
        <v>83475622027818</v>
      </c>
      <c r="D225" s="4">
        <v>42928.780289351853</v>
      </c>
      <c r="E225" s="4" t="s">
        <v>663</v>
      </c>
      <c r="F225" s="1" t="s">
        <v>765</v>
      </c>
      <c r="G225" s="3" t="s">
        <v>234</v>
      </c>
      <c r="H225" s="6">
        <v>4</v>
      </c>
      <c r="I225" s="3" t="s">
        <v>235</v>
      </c>
    </row>
    <row r="226" spans="1:9" x14ac:dyDescent="0.25">
      <c r="A226" s="2">
        <v>225</v>
      </c>
      <c r="B226" s="2" t="s">
        <v>444</v>
      </c>
      <c r="C226" s="2" t="str">
        <f>"83475722027818"</f>
        <v>83475722027818</v>
      </c>
      <c r="D226" s="4">
        <v>42928.780949074076</v>
      </c>
      <c r="E226" s="4" t="s">
        <v>664</v>
      </c>
      <c r="F226" s="1" t="s">
        <v>769</v>
      </c>
      <c r="G226" s="3" t="s">
        <v>236</v>
      </c>
      <c r="H226" s="6">
        <v>2</v>
      </c>
      <c r="I226" s="3" t="s">
        <v>237</v>
      </c>
    </row>
    <row r="227" spans="1:9" x14ac:dyDescent="0.25">
      <c r="A227" s="2">
        <v>226</v>
      </c>
      <c r="B227" s="2" t="s">
        <v>444</v>
      </c>
      <c r="C227" s="2" t="str">
        <f>"83475822027818"</f>
        <v>83475822027818</v>
      </c>
      <c r="D227" s="4">
        <v>42928.77851851852</v>
      </c>
      <c r="E227" s="4" t="s">
        <v>665</v>
      </c>
      <c r="F227" s="1" t="s">
        <v>773</v>
      </c>
      <c r="G227" s="3" t="s">
        <v>238</v>
      </c>
      <c r="H227" s="6">
        <v>2</v>
      </c>
      <c r="I227" s="3" t="s">
        <v>239</v>
      </c>
    </row>
    <row r="228" spans="1:9" x14ac:dyDescent="0.25">
      <c r="A228" s="2">
        <v>227</v>
      </c>
      <c r="B228" s="2" t="s">
        <v>444</v>
      </c>
      <c r="C228" s="2" t="str">
        <f>"83475922027818"</f>
        <v>83475922027818</v>
      </c>
      <c r="D228" s="4">
        <v>42928.778124999997</v>
      </c>
      <c r="E228" s="4" t="s">
        <v>666</v>
      </c>
      <c r="F228" s="1" t="s">
        <v>827</v>
      </c>
      <c r="G228" s="3" t="s">
        <v>240</v>
      </c>
      <c r="H228" s="6">
        <v>4</v>
      </c>
      <c r="I228" s="3" t="s">
        <v>241</v>
      </c>
    </row>
    <row r="229" spans="1:9" x14ac:dyDescent="0.25">
      <c r="A229" s="2">
        <v>228</v>
      </c>
      <c r="B229" s="2" t="s">
        <v>444</v>
      </c>
      <c r="C229" s="2" t="str">
        <f>"83476022027818"</f>
        <v>83476022027818</v>
      </c>
      <c r="D229" s="4">
        <v>42928.779374999998</v>
      </c>
      <c r="E229" s="4" t="s">
        <v>667</v>
      </c>
      <c r="F229" s="1" t="s">
        <v>778</v>
      </c>
      <c r="G229" s="3" t="s">
        <v>242</v>
      </c>
      <c r="H229" s="6">
        <v>2</v>
      </c>
      <c r="I229" s="3" t="s">
        <v>243</v>
      </c>
    </row>
    <row r="230" spans="1:9" x14ac:dyDescent="0.25">
      <c r="A230" s="2">
        <v>229</v>
      </c>
      <c r="B230" s="2" t="s">
        <v>444</v>
      </c>
      <c r="C230" s="2" t="str">
        <f>"83476122027818"</f>
        <v>83476122027818</v>
      </c>
      <c r="D230" s="4">
        <v>42928.779131944444</v>
      </c>
      <c r="E230" s="4" t="s">
        <v>668</v>
      </c>
      <c r="F230" s="1" t="s">
        <v>809</v>
      </c>
      <c r="G230" s="3" t="s">
        <v>244</v>
      </c>
      <c r="H230" s="6">
        <v>3</v>
      </c>
      <c r="I230" s="3" t="s">
        <v>245</v>
      </c>
    </row>
    <row r="231" spans="1:9" x14ac:dyDescent="0.25">
      <c r="A231" s="2">
        <v>230</v>
      </c>
      <c r="B231" s="2" t="s">
        <v>444</v>
      </c>
      <c r="C231" s="2" t="str">
        <f>"83476222027818"</f>
        <v>83476222027818</v>
      </c>
      <c r="D231" s="4">
        <v>42928.777881944443</v>
      </c>
      <c r="E231" s="4" t="s">
        <v>669</v>
      </c>
      <c r="F231" s="1" t="s">
        <v>828</v>
      </c>
      <c r="G231" s="3" t="s">
        <v>246</v>
      </c>
      <c r="H231" s="6">
        <v>4</v>
      </c>
      <c r="I231" s="3" t="s">
        <v>247</v>
      </c>
    </row>
    <row r="232" spans="1:9" x14ac:dyDescent="0.25">
      <c r="A232" s="2">
        <v>231</v>
      </c>
      <c r="B232" s="2" t="s">
        <v>444</v>
      </c>
      <c r="C232" s="2" t="str">
        <f>"83476322027818"</f>
        <v>83476322027818</v>
      </c>
      <c r="D232" s="4">
        <v>42928.778495370374</v>
      </c>
      <c r="E232" s="4" t="s">
        <v>670</v>
      </c>
      <c r="F232" s="1" t="s">
        <v>829</v>
      </c>
      <c r="G232" s="3" t="s">
        <v>248</v>
      </c>
      <c r="H232" s="6">
        <v>2</v>
      </c>
      <c r="I232" s="3" t="s">
        <v>249</v>
      </c>
    </row>
    <row r="233" spans="1:9" x14ac:dyDescent="0.25">
      <c r="A233" s="2">
        <v>232</v>
      </c>
      <c r="B233" s="2" t="s">
        <v>444</v>
      </c>
      <c r="C233" s="2" t="str">
        <f>"83476422027818"</f>
        <v>83476422027818</v>
      </c>
      <c r="D233" s="4">
        <v>42928.778668981482</v>
      </c>
      <c r="E233" s="4" t="s">
        <v>671</v>
      </c>
      <c r="F233" s="1" t="s">
        <v>853</v>
      </c>
      <c r="G233" s="3" t="s">
        <v>250</v>
      </c>
      <c r="H233" s="6">
        <v>2</v>
      </c>
      <c r="I233" s="3" t="s">
        <v>251</v>
      </c>
    </row>
    <row r="234" spans="1:9" x14ac:dyDescent="0.25">
      <c r="A234" s="2">
        <v>233</v>
      </c>
      <c r="B234" s="2" t="s">
        <v>444</v>
      </c>
      <c r="C234" s="2" t="str">
        <f>"83476522027818"</f>
        <v>83476522027818</v>
      </c>
      <c r="D234" s="4">
        <v>42928.778148148151</v>
      </c>
      <c r="E234" s="4" t="s">
        <v>672</v>
      </c>
      <c r="F234" s="1" t="s">
        <v>760</v>
      </c>
      <c r="G234" s="3" t="s">
        <v>252</v>
      </c>
      <c r="H234" s="6">
        <v>3</v>
      </c>
      <c r="I234" s="3" t="s">
        <v>253</v>
      </c>
    </row>
    <row r="235" spans="1:9" x14ac:dyDescent="0.25">
      <c r="A235" s="2">
        <v>234</v>
      </c>
      <c r="B235" s="2" t="s">
        <v>444</v>
      </c>
      <c r="C235" s="2" t="str">
        <f>"83476622027818"</f>
        <v>83476622027818</v>
      </c>
      <c r="D235" s="4">
        <v>42928.779317129629</v>
      </c>
      <c r="E235" s="4" t="s">
        <v>673</v>
      </c>
      <c r="F235" s="1" t="s">
        <v>818</v>
      </c>
      <c r="G235" s="3" t="s">
        <v>254</v>
      </c>
      <c r="H235" s="6">
        <v>2</v>
      </c>
      <c r="I235" s="3" t="s">
        <v>255</v>
      </c>
    </row>
    <row r="236" spans="1:9" x14ac:dyDescent="0.25">
      <c r="A236" s="2">
        <v>235</v>
      </c>
      <c r="B236" s="2" t="s">
        <v>444</v>
      </c>
      <c r="C236" s="2" t="str">
        <f>"83476722027818"</f>
        <v>83476722027818</v>
      </c>
      <c r="D236" s="4">
        <v>42928.779444444444</v>
      </c>
      <c r="E236" s="4" t="s">
        <v>674</v>
      </c>
      <c r="F236" s="1" t="s">
        <v>830</v>
      </c>
      <c r="G236" s="3" t="s">
        <v>256</v>
      </c>
      <c r="H236" s="6">
        <v>2</v>
      </c>
      <c r="I236" s="3" t="s">
        <v>257</v>
      </c>
    </row>
    <row r="237" spans="1:9" x14ac:dyDescent="0.25">
      <c r="A237" s="2">
        <v>236</v>
      </c>
      <c r="B237" s="2" t="s">
        <v>444</v>
      </c>
      <c r="C237" s="2" t="str">
        <f>"18633822304178"</f>
        <v>18633822304178</v>
      </c>
      <c r="D237" s="4">
        <v>42928.789143518516</v>
      </c>
      <c r="E237" s="4" t="s">
        <v>675</v>
      </c>
      <c r="F237" s="1" t="s">
        <v>789</v>
      </c>
      <c r="G237" s="3" t="s">
        <v>258</v>
      </c>
      <c r="H237" s="6">
        <v>10</v>
      </c>
      <c r="I237" s="3" t="s">
        <v>259</v>
      </c>
    </row>
    <row r="238" spans="1:9" x14ac:dyDescent="0.25">
      <c r="A238" s="2">
        <v>237</v>
      </c>
      <c r="B238" s="2" t="s">
        <v>444</v>
      </c>
      <c r="C238" s="2" t="str">
        <f>"83476922027818"</f>
        <v>83476922027818</v>
      </c>
      <c r="D238" s="4">
        <v>42928.780972222223</v>
      </c>
      <c r="E238" s="4" t="s">
        <v>676</v>
      </c>
      <c r="F238" s="1" t="s">
        <v>778</v>
      </c>
      <c r="G238" s="3" t="s">
        <v>260</v>
      </c>
      <c r="H238" s="6">
        <v>4</v>
      </c>
      <c r="I238" s="3" t="s">
        <v>261</v>
      </c>
    </row>
    <row r="239" spans="1:9" x14ac:dyDescent="0.25">
      <c r="A239" s="2">
        <v>238</v>
      </c>
      <c r="B239" s="2" t="s">
        <v>444</v>
      </c>
      <c r="C239" s="2" t="str">
        <f>"83477022027818"</f>
        <v>83477022027818</v>
      </c>
      <c r="D239" s="4">
        <v>42928.781030092592</v>
      </c>
      <c r="E239" s="4" t="s">
        <v>677</v>
      </c>
      <c r="F239" s="1" t="s">
        <v>790</v>
      </c>
      <c r="G239" s="3" t="s">
        <v>262</v>
      </c>
      <c r="H239" s="6">
        <v>5</v>
      </c>
      <c r="I239" s="3" t="s">
        <v>263</v>
      </c>
    </row>
    <row r="240" spans="1:9" x14ac:dyDescent="0.25">
      <c r="A240" s="2">
        <v>239</v>
      </c>
      <c r="B240" s="2" t="s">
        <v>444</v>
      </c>
      <c r="C240" s="2" t="str">
        <f>"83477122027818"</f>
        <v>83477122027818</v>
      </c>
      <c r="D240" s="4">
        <v>42928.777800925927</v>
      </c>
      <c r="E240" s="4" t="s">
        <v>678</v>
      </c>
      <c r="F240" s="1" t="s">
        <v>788</v>
      </c>
      <c r="G240" s="3" t="s">
        <v>264</v>
      </c>
      <c r="H240" s="6">
        <v>3</v>
      </c>
      <c r="I240" s="3" t="s">
        <v>265</v>
      </c>
    </row>
    <row r="241" spans="1:9" x14ac:dyDescent="0.25">
      <c r="A241" s="2">
        <v>240</v>
      </c>
      <c r="B241" s="2" t="s">
        <v>444</v>
      </c>
      <c r="C241" s="2" t="str">
        <f>"83477222027818"</f>
        <v>83477222027818</v>
      </c>
      <c r="D241" s="4">
        <v>42928.778414351851</v>
      </c>
      <c r="E241" s="4" t="s">
        <v>679</v>
      </c>
      <c r="F241" s="1" t="s">
        <v>779</v>
      </c>
      <c r="G241" s="3" t="s">
        <v>266</v>
      </c>
      <c r="H241" s="6">
        <v>2</v>
      </c>
      <c r="I241" s="3" t="s">
        <v>267</v>
      </c>
    </row>
    <row r="242" spans="1:9" x14ac:dyDescent="0.25">
      <c r="A242" s="2">
        <v>241</v>
      </c>
      <c r="B242" s="2" t="s">
        <v>444</v>
      </c>
      <c r="C242" s="2" t="str">
        <f>"18634022304178"</f>
        <v>18634022304178</v>
      </c>
      <c r="D242" s="4">
        <v>42928.795497685183</v>
      </c>
      <c r="E242" s="4" t="s">
        <v>680</v>
      </c>
      <c r="F242" s="1" t="s">
        <v>761</v>
      </c>
      <c r="G242" s="3" t="s">
        <v>268</v>
      </c>
      <c r="H242" s="6">
        <v>8</v>
      </c>
      <c r="I242" s="3" t="s">
        <v>269</v>
      </c>
    </row>
    <row r="243" spans="1:9" x14ac:dyDescent="0.25">
      <c r="A243" s="2">
        <v>242</v>
      </c>
      <c r="B243" s="2" t="s">
        <v>444</v>
      </c>
      <c r="C243" s="2" t="str">
        <f>"83477422027818"</f>
        <v>83477422027818</v>
      </c>
      <c r="D243" s="4">
        <v>42928.778321759259</v>
      </c>
      <c r="E243" s="4" t="s">
        <v>681</v>
      </c>
      <c r="F243" s="1" t="s">
        <v>767</v>
      </c>
      <c r="G243" s="3" t="s">
        <v>270</v>
      </c>
      <c r="H243" s="6">
        <v>6</v>
      </c>
      <c r="I243" s="3" t="s">
        <v>271</v>
      </c>
    </row>
    <row r="244" spans="1:9" x14ac:dyDescent="0.25">
      <c r="A244" s="2">
        <v>243</v>
      </c>
      <c r="B244" s="2" t="s">
        <v>444</v>
      </c>
      <c r="C244" s="2" t="str">
        <f>"83477522027818"</f>
        <v>83477522027818</v>
      </c>
      <c r="D244" s="4">
        <v>42928.790729166663</v>
      </c>
      <c r="E244" s="4" t="s">
        <v>682</v>
      </c>
      <c r="F244" s="1" t="s">
        <v>765</v>
      </c>
      <c r="G244" s="3" t="s">
        <v>272</v>
      </c>
      <c r="H244" s="6">
        <v>5</v>
      </c>
      <c r="I244" s="3" t="s">
        <v>273</v>
      </c>
    </row>
    <row r="245" spans="1:9" x14ac:dyDescent="0.25">
      <c r="A245" s="2">
        <v>244</v>
      </c>
      <c r="B245" s="2" t="s">
        <v>444</v>
      </c>
      <c r="C245" s="2" t="str">
        <f>"83477622027818"</f>
        <v>83477622027818</v>
      </c>
      <c r="D245" s="4">
        <v>42928.791620370372</v>
      </c>
      <c r="E245" s="4" t="s">
        <v>683</v>
      </c>
      <c r="F245" s="1" t="s">
        <v>789</v>
      </c>
      <c r="G245" s="3" t="s">
        <v>274</v>
      </c>
      <c r="H245" s="6">
        <v>2</v>
      </c>
      <c r="I245" s="3" t="s">
        <v>275</v>
      </c>
    </row>
    <row r="246" spans="1:9" x14ac:dyDescent="0.25">
      <c r="A246" s="2">
        <v>245</v>
      </c>
      <c r="B246" s="2" t="s">
        <v>444</v>
      </c>
      <c r="C246" s="2" t="str">
        <f>"18633922304178"</f>
        <v>18633922304178</v>
      </c>
      <c r="D246" s="4">
        <v>42928.789201388892</v>
      </c>
      <c r="E246" s="4" t="s">
        <v>684</v>
      </c>
      <c r="F246" s="1" t="s">
        <v>796</v>
      </c>
      <c r="G246" s="3" t="s">
        <v>276</v>
      </c>
      <c r="H246" s="6">
        <v>22</v>
      </c>
      <c r="I246" s="3" t="s">
        <v>277</v>
      </c>
    </row>
    <row r="247" spans="1:9" x14ac:dyDescent="0.25">
      <c r="A247" s="2">
        <v>246</v>
      </c>
      <c r="B247" s="2" t="s">
        <v>444</v>
      </c>
      <c r="C247" s="2" t="str">
        <f>"83477822027818"</f>
        <v>83477822027818</v>
      </c>
      <c r="D247" s="4">
        <v>42928.792951388888</v>
      </c>
      <c r="E247" s="4" t="s">
        <v>685</v>
      </c>
      <c r="F247" s="1" t="s">
        <v>790</v>
      </c>
      <c r="G247" s="3" t="s">
        <v>278</v>
      </c>
      <c r="H247" s="6">
        <v>2</v>
      </c>
      <c r="I247" s="3" t="s">
        <v>279</v>
      </c>
    </row>
    <row r="248" spans="1:9" x14ac:dyDescent="0.25">
      <c r="A248" s="2">
        <v>247</v>
      </c>
      <c r="B248" s="2" t="s">
        <v>444</v>
      </c>
      <c r="C248" s="2" t="str">
        <f>"83477922027818"</f>
        <v>83477922027818</v>
      </c>
      <c r="D248" s="4">
        <v>42928.796516203707</v>
      </c>
      <c r="E248" s="4" t="s">
        <v>686</v>
      </c>
      <c r="F248" s="1" t="s">
        <v>775</v>
      </c>
      <c r="G248" s="3" t="s">
        <v>280</v>
      </c>
      <c r="H248" s="6">
        <v>5</v>
      </c>
      <c r="I248" s="3" t="s">
        <v>281</v>
      </c>
    </row>
    <row r="249" spans="1:9" x14ac:dyDescent="0.25">
      <c r="A249" s="2">
        <v>248</v>
      </c>
      <c r="B249" s="2" t="s">
        <v>444</v>
      </c>
      <c r="C249" s="2" t="str">
        <f>"83478022027818"</f>
        <v>83478022027818</v>
      </c>
      <c r="D249" s="4">
        <v>42928.779166666667</v>
      </c>
      <c r="E249" s="4" t="s">
        <v>687</v>
      </c>
      <c r="F249" s="1" t="s">
        <v>831</v>
      </c>
      <c r="G249" s="3" t="s">
        <v>282</v>
      </c>
      <c r="H249" s="6">
        <v>3</v>
      </c>
      <c r="I249" s="3" t="s">
        <v>283</v>
      </c>
    </row>
    <row r="250" spans="1:9" x14ac:dyDescent="0.25">
      <c r="A250" s="2">
        <v>249</v>
      </c>
      <c r="B250" s="2" t="s">
        <v>444</v>
      </c>
      <c r="C250" s="2" t="str">
        <f>"83478122027818"</f>
        <v>83478122027818</v>
      </c>
      <c r="D250" s="4">
        <v>42928.77783564815</v>
      </c>
      <c r="E250" s="4" t="s">
        <v>624</v>
      </c>
      <c r="F250" s="1" t="s">
        <v>832</v>
      </c>
      <c r="G250" s="3" t="s">
        <v>284</v>
      </c>
      <c r="H250" s="6">
        <v>3</v>
      </c>
      <c r="I250" s="3" t="s">
        <v>285</v>
      </c>
    </row>
    <row r="251" spans="1:9" x14ac:dyDescent="0.25">
      <c r="A251" s="2">
        <v>250</v>
      </c>
      <c r="B251" s="2" t="s">
        <v>444</v>
      </c>
      <c r="C251" s="2" t="str">
        <f>"83478222027818"</f>
        <v>83478222027818</v>
      </c>
      <c r="D251" s="4">
        <v>42928.790509259263</v>
      </c>
      <c r="E251" s="4" t="s">
        <v>688</v>
      </c>
      <c r="F251" s="1" t="s">
        <v>773</v>
      </c>
      <c r="G251" s="3" t="s">
        <v>286</v>
      </c>
      <c r="H251" s="6">
        <v>6</v>
      </c>
      <c r="I251" s="3" t="s">
        <v>287</v>
      </c>
    </row>
    <row r="252" spans="1:9" x14ac:dyDescent="0.25">
      <c r="A252" s="2">
        <v>251</v>
      </c>
      <c r="B252" s="2" t="s">
        <v>444</v>
      </c>
      <c r="C252" s="2" t="str">
        <f>"83478322027818"</f>
        <v>83478322027818</v>
      </c>
      <c r="D252" s="4">
        <v>42928.78</v>
      </c>
      <c r="E252" s="4" t="s">
        <v>689</v>
      </c>
      <c r="F252" s="1" t="s">
        <v>773</v>
      </c>
      <c r="G252" s="3" t="s">
        <v>288</v>
      </c>
      <c r="H252" s="6">
        <v>2</v>
      </c>
      <c r="I252" s="3" t="s">
        <v>289</v>
      </c>
    </row>
    <row r="253" spans="1:9" x14ac:dyDescent="0.25">
      <c r="A253" s="2">
        <v>252</v>
      </c>
      <c r="B253" s="2" t="s">
        <v>444</v>
      </c>
      <c r="C253" s="2" t="str">
        <f>"83478422027818"</f>
        <v>83478422027818</v>
      </c>
      <c r="D253" s="4">
        <v>42928.790590277778</v>
      </c>
      <c r="E253" s="4" t="s">
        <v>690</v>
      </c>
      <c r="F253" s="1" t="s">
        <v>785</v>
      </c>
      <c r="G253" s="3" t="s">
        <v>290</v>
      </c>
      <c r="H253" s="6">
        <v>2</v>
      </c>
      <c r="I253" s="3" t="s">
        <v>291</v>
      </c>
    </row>
    <row r="254" spans="1:9" x14ac:dyDescent="0.25">
      <c r="A254" s="2">
        <v>253</v>
      </c>
      <c r="B254" s="2" t="s">
        <v>444</v>
      </c>
      <c r="C254" s="2" t="str">
        <f>"83478522027818"</f>
        <v>83478522027818</v>
      </c>
      <c r="D254" s="4">
        <v>42928.792754629627</v>
      </c>
      <c r="E254" s="4" t="s">
        <v>691</v>
      </c>
      <c r="F254" s="1" t="s">
        <v>833</v>
      </c>
      <c r="G254" s="3" t="s">
        <v>292</v>
      </c>
      <c r="H254" s="6">
        <v>4</v>
      </c>
      <c r="I254" s="3" t="s">
        <v>293</v>
      </c>
    </row>
    <row r="255" spans="1:9" x14ac:dyDescent="0.25">
      <c r="A255" s="2">
        <v>254</v>
      </c>
      <c r="B255" s="2" t="s">
        <v>444</v>
      </c>
      <c r="C255" s="2" t="str">
        <f>"83478622027818"</f>
        <v>83478622027818</v>
      </c>
      <c r="D255" s="4">
        <v>42928.790462962963</v>
      </c>
      <c r="E255" s="4" t="s">
        <v>590</v>
      </c>
      <c r="F255" s="1" t="s">
        <v>761</v>
      </c>
      <c r="G255" s="3" t="s">
        <v>294</v>
      </c>
      <c r="H255" s="6">
        <v>7</v>
      </c>
      <c r="I255" s="3" t="s">
        <v>295</v>
      </c>
    </row>
    <row r="256" spans="1:9" x14ac:dyDescent="0.25">
      <c r="A256" s="2">
        <v>255</v>
      </c>
      <c r="B256" s="2" t="s">
        <v>444</v>
      </c>
      <c r="C256" s="2" t="str">
        <f>"83478722027818"</f>
        <v>83478722027818</v>
      </c>
      <c r="D256" s="4">
        <v>42928.79146990741</v>
      </c>
      <c r="E256" s="4" t="s">
        <v>692</v>
      </c>
      <c r="F256" s="1" t="s">
        <v>776</v>
      </c>
      <c r="G256" s="3" t="s">
        <v>296</v>
      </c>
      <c r="H256" s="6">
        <v>4</v>
      </c>
      <c r="I256" s="3" t="s">
        <v>297</v>
      </c>
    </row>
    <row r="257" spans="1:9" x14ac:dyDescent="0.25">
      <c r="A257" s="2">
        <v>256</v>
      </c>
      <c r="B257" s="2" t="s">
        <v>444</v>
      </c>
      <c r="C257" s="2" t="str">
        <f>"83478822027818"</f>
        <v>83478822027818</v>
      </c>
      <c r="D257" s="4">
        <v>42928.780046296299</v>
      </c>
      <c r="E257" s="4" t="s">
        <v>693</v>
      </c>
      <c r="F257" s="1" t="s">
        <v>790</v>
      </c>
      <c r="G257" s="3" t="s">
        <v>298</v>
      </c>
      <c r="H257" s="6">
        <v>2</v>
      </c>
      <c r="I257" s="3" t="s">
        <v>299</v>
      </c>
    </row>
    <row r="258" spans="1:9" x14ac:dyDescent="0.25">
      <c r="A258" s="2">
        <v>257</v>
      </c>
      <c r="B258" s="2" t="s">
        <v>444</v>
      </c>
      <c r="C258" s="2" t="str">
        <f>"18634722304178"</f>
        <v>18634722304178</v>
      </c>
      <c r="D258" s="4">
        <v>42928.794849537036</v>
      </c>
      <c r="E258" s="4" t="s">
        <v>694</v>
      </c>
      <c r="F258" s="1" t="s">
        <v>766</v>
      </c>
      <c r="G258" s="3" t="s">
        <v>300</v>
      </c>
      <c r="H258" s="6">
        <v>25</v>
      </c>
      <c r="I258" s="3" t="s">
        <v>301</v>
      </c>
    </row>
    <row r="259" spans="1:9" x14ac:dyDescent="0.25">
      <c r="A259" s="2">
        <v>258</v>
      </c>
      <c r="B259" s="2" t="s">
        <v>444</v>
      </c>
      <c r="C259" s="2" t="str">
        <f>"83479022027818"</f>
        <v>83479022027818</v>
      </c>
      <c r="D259" s="4">
        <v>42928.790706018517</v>
      </c>
      <c r="E259" s="4" t="s">
        <v>695</v>
      </c>
      <c r="F259" s="1" t="s">
        <v>796</v>
      </c>
      <c r="G259" s="3" t="s">
        <v>302</v>
      </c>
      <c r="H259" s="6">
        <v>4</v>
      </c>
      <c r="I259" s="3" t="s">
        <v>303</v>
      </c>
    </row>
    <row r="260" spans="1:9" x14ac:dyDescent="0.25">
      <c r="A260" s="2">
        <v>259</v>
      </c>
      <c r="B260" s="2" t="s">
        <v>444</v>
      </c>
      <c r="C260" s="2" t="str">
        <f>"83479122027818"</f>
        <v>83479122027818</v>
      </c>
      <c r="D260" s="4">
        <v>42928.792337962965</v>
      </c>
      <c r="E260" s="4" t="s">
        <v>696</v>
      </c>
      <c r="F260" s="1" t="s">
        <v>761</v>
      </c>
      <c r="G260" s="3" t="s">
        <v>304</v>
      </c>
      <c r="H260" s="6">
        <v>2</v>
      </c>
      <c r="I260" s="3" t="s">
        <v>305</v>
      </c>
    </row>
    <row r="261" spans="1:9" x14ac:dyDescent="0.25">
      <c r="A261" s="2">
        <v>260</v>
      </c>
      <c r="B261" s="2" t="s">
        <v>444</v>
      </c>
      <c r="C261" s="2" t="str">
        <f>"83479222027818"</f>
        <v>83479222027818</v>
      </c>
      <c r="D261" s="4">
        <v>42928.79278935185</v>
      </c>
      <c r="E261" s="4" t="s">
        <v>697</v>
      </c>
      <c r="F261" s="1" t="s">
        <v>820</v>
      </c>
      <c r="G261" s="3" t="s">
        <v>306</v>
      </c>
      <c r="H261" s="6">
        <v>2</v>
      </c>
      <c r="I261" s="3" t="s">
        <v>307</v>
      </c>
    </row>
    <row r="262" spans="1:9" x14ac:dyDescent="0.25">
      <c r="A262" s="2">
        <v>261</v>
      </c>
      <c r="B262" s="2" t="s">
        <v>444</v>
      </c>
      <c r="C262" s="2" t="str">
        <f>"83479322027818"</f>
        <v>83479322027818</v>
      </c>
      <c r="D262" s="4">
        <v>42928.791134259256</v>
      </c>
      <c r="E262" s="4" t="s">
        <v>698</v>
      </c>
      <c r="F262" s="1" t="s">
        <v>851</v>
      </c>
      <c r="G262" s="3" t="s">
        <v>308</v>
      </c>
      <c r="H262" s="6">
        <v>3</v>
      </c>
      <c r="I262" s="3" t="s">
        <v>309</v>
      </c>
    </row>
    <row r="263" spans="1:9" x14ac:dyDescent="0.25">
      <c r="A263" s="2">
        <v>262</v>
      </c>
      <c r="B263" s="2" t="s">
        <v>444</v>
      </c>
      <c r="C263" s="2" t="str">
        <f>"83479422027818"</f>
        <v>83479422027818</v>
      </c>
      <c r="D263" s="4">
        <v>42928.791504629633</v>
      </c>
      <c r="E263" s="4" t="s">
        <v>699</v>
      </c>
      <c r="F263" s="1" t="s">
        <v>822</v>
      </c>
      <c r="G263" s="3" t="s">
        <v>310</v>
      </c>
      <c r="H263" s="6">
        <v>5</v>
      </c>
      <c r="I263" s="3" t="s">
        <v>311</v>
      </c>
    </row>
    <row r="264" spans="1:9" x14ac:dyDescent="0.25">
      <c r="A264" s="2">
        <v>263</v>
      </c>
      <c r="B264" s="2" t="s">
        <v>444</v>
      </c>
      <c r="C264" s="2" t="str">
        <f>"18634822304178"</f>
        <v>18634822304178</v>
      </c>
      <c r="D264" s="4">
        <v>42928.794988425929</v>
      </c>
      <c r="E264" s="4" t="s">
        <v>700</v>
      </c>
      <c r="F264" s="1" t="s">
        <v>852</v>
      </c>
      <c r="G264" s="3" t="s">
        <v>312</v>
      </c>
      <c r="H264" s="6">
        <v>9</v>
      </c>
      <c r="I264" s="3" t="s">
        <v>313</v>
      </c>
    </row>
    <row r="265" spans="1:9" x14ac:dyDescent="0.25">
      <c r="A265" s="2">
        <v>264</v>
      </c>
      <c r="B265" s="2" t="s">
        <v>444</v>
      </c>
      <c r="C265" s="2" t="str">
        <f>"83479622027818"</f>
        <v>83479622027818</v>
      </c>
      <c r="D265" s="4">
        <v>42928.791666666664</v>
      </c>
      <c r="E265" s="4" t="s">
        <v>701</v>
      </c>
      <c r="F265" s="1" t="s">
        <v>787</v>
      </c>
      <c r="G265" s="3" t="s">
        <v>314</v>
      </c>
      <c r="H265" s="6">
        <v>7</v>
      </c>
      <c r="I265" s="3" t="s">
        <v>315</v>
      </c>
    </row>
    <row r="266" spans="1:9" x14ac:dyDescent="0.25">
      <c r="A266" s="2">
        <v>265</v>
      </c>
      <c r="B266" s="2" t="s">
        <v>444</v>
      </c>
      <c r="C266" s="2" t="str">
        <f>"200012512020"</f>
        <v>200012512020</v>
      </c>
      <c r="D266" s="4">
        <v>42928.79314814815</v>
      </c>
      <c r="E266" s="4" t="s">
        <v>702</v>
      </c>
      <c r="F266" s="1" t="s">
        <v>770</v>
      </c>
      <c r="G266" s="3" t="s">
        <v>316</v>
      </c>
      <c r="H266" s="6">
        <v>2</v>
      </c>
      <c r="I266" s="3" t="s">
        <v>317</v>
      </c>
    </row>
    <row r="267" spans="1:9" x14ac:dyDescent="0.25">
      <c r="A267" s="2">
        <v>266</v>
      </c>
      <c r="B267" s="2" t="s">
        <v>444</v>
      </c>
      <c r="C267" s="2" t="str">
        <f>"83479822027818"</f>
        <v>83479822027818</v>
      </c>
      <c r="D267" s="4">
        <v>42928.792916666665</v>
      </c>
      <c r="E267" s="4" t="s">
        <v>703</v>
      </c>
      <c r="F267" s="1" t="s">
        <v>772</v>
      </c>
      <c r="G267" s="3" t="s">
        <v>318</v>
      </c>
      <c r="H267" s="6">
        <v>2</v>
      </c>
      <c r="I267" s="3" t="s">
        <v>319</v>
      </c>
    </row>
    <row r="268" spans="1:9" x14ac:dyDescent="0.25">
      <c r="A268" s="2">
        <v>267</v>
      </c>
      <c r="B268" s="2" t="s">
        <v>444</v>
      </c>
      <c r="C268" s="2" t="str">
        <f>"83479922027818"</f>
        <v>83479922027818</v>
      </c>
      <c r="D268" s="4">
        <v>42928.797824074078</v>
      </c>
      <c r="E268" s="4" t="s">
        <v>704</v>
      </c>
      <c r="F268" s="1" t="s">
        <v>788</v>
      </c>
      <c r="G268" s="3" t="s">
        <v>320</v>
      </c>
      <c r="H268" s="6">
        <v>4</v>
      </c>
      <c r="I268" s="3" t="s">
        <v>321</v>
      </c>
    </row>
    <row r="269" spans="1:9" x14ac:dyDescent="0.25">
      <c r="A269" s="2">
        <v>268</v>
      </c>
      <c r="B269" s="2" t="s">
        <v>444</v>
      </c>
      <c r="C269" s="2" t="str">
        <f>"83480022027818"</f>
        <v>83480022027818</v>
      </c>
      <c r="D269" s="4">
        <v>42928.796736111108</v>
      </c>
      <c r="E269" s="4" t="s">
        <v>705</v>
      </c>
      <c r="F269" s="1" t="s">
        <v>834</v>
      </c>
      <c r="G269" s="3" t="s">
        <v>322</v>
      </c>
      <c r="H269" s="6">
        <v>2</v>
      </c>
      <c r="I269" s="3" t="s">
        <v>323</v>
      </c>
    </row>
    <row r="270" spans="1:9" x14ac:dyDescent="0.25">
      <c r="A270" s="2">
        <v>269</v>
      </c>
      <c r="B270" s="2" t="s">
        <v>444</v>
      </c>
      <c r="C270" s="2" t="str">
        <f>"83480122027818"</f>
        <v>83480122027818</v>
      </c>
      <c r="D270" s="4">
        <v>42928.79109953704</v>
      </c>
      <c r="E270" s="4" t="s">
        <v>706</v>
      </c>
      <c r="F270" s="1" t="s">
        <v>788</v>
      </c>
      <c r="G270" s="3" t="s">
        <v>324</v>
      </c>
      <c r="H270" s="6">
        <v>1</v>
      </c>
      <c r="I270" s="3" t="s">
        <v>325</v>
      </c>
    </row>
    <row r="271" spans="1:9" x14ac:dyDescent="0.25">
      <c r="A271" s="2">
        <v>270</v>
      </c>
      <c r="B271" s="2" t="s">
        <v>444</v>
      </c>
      <c r="C271" s="2" t="str">
        <f>"83480222027818"</f>
        <v>83480222027818</v>
      </c>
      <c r="D271" s="4">
        <v>42928.792384259257</v>
      </c>
      <c r="E271" s="4" t="s">
        <v>707</v>
      </c>
      <c r="F271" s="1" t="s">
        <v>807</v>
      </c>
      <c r="G271" s="3" t="s">
        <v>326</v>
      </c>
      <c r="H271" s="6">
        <v>3</v>
      </c>
      <c r="I271" s="3" t="s">
        <v>327</v>
      </c>
    </row>
    <row r="272" spans="1:9" x14ac:dyDescent="0.25">
      <c r="A272" s="2">
        <v>271</v>
      </c>
      <c r="B272" s="2" t="s">
        <v>444</v>
      </c>
      <c r="C272" s="2" t="str">
        <f>"83480322027818"</f>
        <v>83480322027818</v>
      </c>
      <c r="D272" s="4">
        <v>42928.790659722225</v>
      </c>
      <c r="E272" s="4" t="s">
        <v>602</v>
      </c>
      <c r="F272" s="1" t="s">
        <v>835</v>
      </c>
      <c r="G272" s="3" t="s">
        <v>328</v>
      </c>
      <c r="H272" s="6">
        <v>2</v>
      </c>
      <c r="I272" s="3" t="s">
        <v>329</v>
      </c>
    </row>
    <row r="273" spans="1:9" x14ac:dyDescent="0.25">
      <c r="A273" s="2">
        <v>272</v>
      </c>
      <c r="B273" s="2" t="s">
        <v>444</v>
      </c>
      <c r="C273" s="2" t="str">
        <f>"83480422027818"</f>
        <v>83480422027818</v>
      </c>
      <c r="D273" s="4">
        <v>42928.796956018516</v>
      </c>
      <c r="E273" s="4" t="s">
        <v>708</v>
      </c>
      <c r="F273" s="1" t="s">
        <v>767</v>
      </c>
      <c r="G273" s="3" t="s">
        <v>330</v>
      </c>
      <c r="H273" s="6">
        <v>3</v>
      </c>
      <c r="I273" s="3" t="s">
        <v>331</v>
      </c>
    </row>
    <row r="274" spans="1:9" x14ac:dyDescent="0.25">
      <c r="A274" s="2">
        <v>273</v>
      </c>
      <c r="B274" s="2" t="s">
        <v>444</v>
      </c>
      <c r="C274" s="2" t="str">
        <f>"83480522027818"</f>
        <v>83480522027818</v>
      </c>
      <c r="D274" s="4">
        <v>42928.791712962964</v>
      </c>
      <c r="E274" s="4" t="s">
        <v>709</v>
      </c>
      <c r="F274" s="1" t="s">
        <v>813</v>
      </c>
      <c r="G274" s="3" t="s">
        <v>332</v>
      </c>
      <c r="H274" s="6">
        <v>2</v>
      </c>
      <c r="I274" s="3" t="s">
        <v>333</v>
      </c>
    </row>
    <row r="275" spans="1:9" x14ac:dyDescent="0.25">
      <c r="A275" s="2">
        <v>274</v>
      </c>
      <c r="B275" s="2" t="s">
        <v>444</v>
      </c>
      <c r="C275" s="2" t="str">
        <f>"83480622027818"</f>
        <v>83480622027818</v>
      </c>
      <c r="D275" s="4">
        <v>42928.798414351855</v>
      </c>
      <c r="E275" s="4" t="s">
        <v>710</v>
      </c>
      <c r="F275" s="1" t="s">
        <v>774</v>
      </c>
      <c r="G275" s="3" t="s">
        <v>334</v>
      </c>
      <c r="H275" s="6">
        <v>3</v>
      </c>
      <c r="I275" s="3" t="s">
        <v>335</v>
      </c>
    </row>
    <row r="276" spans="1:9" x14ac:dyDescent="0.25">
      <c r="A276" s="2">
        <v>275</v>
      </c>
      <c r="B276" s="2" t="s">
        <v>444</v>
      </c>
      <c r="C276" s="2" t="str">
        <f>"18634622304178"</f>
        <v>18634622304178</v>
      </c>
      <c r="D276" s="4">
        <v>42928.794976851852</v>
      </c>
      <c r="E276" s="4" t="s">
        <v>711</v>
      </c>
      <c r="F276" s="1" t="s">
        <v>828</v>
      </c>
      <c r="G276" s="3" t="s">
        <v>336</v>
      </c>
      <c r="H276" s="6">
        <v>10</v>
      </c>
      <c r="I276" s="3" t="s">
        <v>337</v>
      </c>
    </row>
    <row r="277" spans="1:9" x14ac:dyDescent="0.25">
      <c r="A277" s="2">
        <v>276</v>
      </c>
      <c r="B277" s="2" t="s">
        <v>444</v>
      </c>
      <c r="C277" s="2" t="str">
        <f>"83480822027818"</f>
        <v>83480822027818</v>
      </c>
      <c r="D277" s="4">
        <v>42928.792222222219</v>
      </c>
      <c r="E277" s="4" t="s">
        <v>712</v>
      </c>
      <c r="F277" s="1" t="s">
        <v>774</v>
      </c>
      <c r="G277" s="3" t="s">
        <v>338</v>
      </c>
      <c r="H277" s="6">
        <v>2</v>
      </c>
      <c r="I277" s="3" t="s">
        <v>339</v>
      </c>
    </row>
    <row r="278" spans="1:9" x14ac:dyDescent="0.25">
      <c r="A278" s="2">
        <v>277</v>
      </c>
      <c r="B278" s="2" t="s">
        <v>444</v>
      </c>
      <c r="C278" s="2" t="str">
        <f>"83480922027818"</f>
        <v>83480922027818</v>
      </c>
      <c r="D278" s="4">
        <v>42928.792291666665</v>
      </c>
      <c r="E278" s="4" t="s">
        <v>713</v>
      </c>
      <c r="F278" s="1" t="s">
        <v>784</v>
      </c>
      <c r="G278" s="3" t="s">
        <v>340</v>
      </c>
      <c r="H278" s="6">
        <v>4</v>
      </c>
      <c r="I278" s="3" t="s">
        <v>341</v>
      </c>
    </row>
    <row r="279" spans="1:9" x14ac:dyDescent="0.25">
      <c r="A279" s="2">
        <v>278</v>
      </c>
      <c r="B279" s="2" t="s">
        <v>444</v>
      </c>
      <c r="C279" s="2" t="str">
        <f>"83481022027818"</f>
        <v>83481022027818</v>
      </c>
      <c r="D279" s="4">
        <v>42928.806018518517</v>
      </c>
      <c r="E279" s="4" t="s">
        <v>714</v>
      </c>
      <c r="F279" s="1" t="s">
        <v>809</v>
      </c>
      <c r="G279" s="3" t="s">
        <v>342</v>
      </c>
      <c r="H279" s="6">
        <v>3</v>
      </c>
      <c r="I279" s="3" t="s">
        <v>343</v>
      </c>
    </row>
    <row r="280" spans="1:9" x14ac:dyDescent="0.25">
      <c r="A280" s="2">
        <v>279</v>
      </c>
      <c r="B280" s="2" t="s">
        <v>444</v>
      </c>
      <c r="C280" s="2" t="str">
        <f>"83481122027818"</f>
        <v>83481122027818</v>
      </c>
      <c r="D280" s="4">
        <v>42928.792719907404</v>
      </c>
      <c r="E280" s="4" t="s">
        <v>715</v>
      </c>
      <c r="F280" s="1" t="s">
        <v>783</v>
      </c>
      <c r="G280" s="3" t="s">
        <v>344</v>
      </c>
      <c r="H280" s="6">
        <v>2</v>
      </c>
      <c r="I280" s="3" t="s">
        <v>345</v>
      </c>
    </row>
    <row r="281" spans="1:9" x14ac:dyDescent="0.25">
      <c r="A281" s="2">
        <v>280</v>
      </c>
      <c r="B281" s="2" t="s">
        <v>444</v>
      </c>
      <c r="C281" s="2" t="str">
        <f>"83481222027818"</f>
        <v>83481222027818</v>
      </c>
      <c r="D281" s="4">
        <v>42928.797048611108</v>
      </c>
      <c r="E281" s="4" t="s">
        <v>716</v>
      </c>
      <c r="F281" s="1" t="s">
        <v>836</v>
      </c>
      <c r="G281" s="3" t="s">
        <v>346</v>
      </c>
      <c r="H281" s="6">
        <v>2</v>
      </c>
      <c r="I281" s="3" t="s">
        <v>347</v>
      </c>
    </row>
    <row r="282" spans="1:9" x14ac:dyDescent="0.25">
      <c r="A282" s="2">
        <v>281</v>
      </c>
      <c r="B282" s="2" t="s">
        <v>444</v>
      </c>
      <c r="C282" s="2" t="str">
        <f>"83481322027818"</f>
        <v>83481322027818</v>
      </c>
      <c r="D282" s="4">
        <v>42928.802627314813</v>
      </c>
      <c r="E282" s="4" t="s">
        <v>717</v>
      </c>
      <c r="F282" s="1" t="s">
        <v>765</v>
      </c>
      <c r="G282" s="3" t="s">
        <v>348</v>
      </c>
      <c r="H282" s="6">
        <v>7</v>
      </c>
      <c r="I282" s="3" t="s">
        <v>349</v>
      </c>
    </row>
    <row r="283" spans="1:9" x14ac:dyDescent="0.25">
      <c r="A283" s="2">
        <v>282</v>
      </c>
      <c r="B283" s="2" t="s">
        <v>444</v>
      </c>
      <c r="C283" s="2" t="str">
        <f>"83481422027818"</f>
        <v>83481422027818</v>
      </c>
      <c r="D283" s="4">
        <v>42928.793217592596</v>
      </c>
      <c r="E283" s="4" t="s">
        <v>568</v>
      </c>
      <c r="F283" s="1" t="s">
        <v>789</v>
      </c>
      <c r="G283" s="3" t="s">
        <v>350</v>
      </c>
      <c r="H283" s="6">
        <v>1</v>
      </c>
      <c r="I283" s="3" t="s">
        <v>351</v>
      </c>
    </row>
    <row r="284" spans="1:9" x14ac:dyDescent="0.25">
      <c r="A284" s="2">
        <v>283</v>
      </c>
      <c r="B284" s="2" t="s">
        <v>444</v>
      </c>
      <c r="C284" s="2" t="str">
        <f>"83481522027818"</f>
        <v>83481522027818</v>
      </c>
      <c r="D284" s="4">
        <v>42928.791377314818</v>
      </c>
      <c r="E284" s="4" t="s">
        <v>718</v>
      </c>
      <c r="F284" s="1" t="s">
        <v>786</v>
      </c>
      <c r="G284" s="3" t="s">
        <v>352</v>
      </c>
      <c r="H284" s="6">
        <v>2</v>
      </c>
      <c r="I284" s="3" t="s">
        <v>353</v>
      </c>
    </row>
    <row r="285" spans="1:9" x14ac:dyDescent="0.25">
      <c r="A285" s="2">
        <v>284</v>
      </c>
      <c r="B285" s="2" t="s">
        <v>444</v>
      </c>
      <c r="C285" s="2" t="str">
        <f>"83481622027818"</f>
        <v>83481622027818</v>
      </c>
      <c r="D285" s="4">
        <v>42928.802731481483</v>
      </c>
      <c r="E285" s="4" t="s">
        <v>719</v>
      </c>
      <c r="F285" s="1" t="s">
        <v>837</v>
      </c>
      <c r="G285" s="3" t="s">
        <v>354</v>
      </c>
      <c r="H285" s="6">
        <v>2</v>
      </c>
      <c r="I285" s="3" t="s">
        <v>355</v>
      </c>
    </row>
    <row r="286" spans="1:9" x14ac:dyDescent="0.25">
      <c r="A286" s="2">
        <v>285</v>
      </c>
      <c r="B286" s="2" t="s">
        <v>444</v>
      </c>
      <c r="C286" s="2" t="str">
        <f>"18634922304178"</f>
        <v>18634922304178</v>
      </c>
      <c r="D286" s="4">
        <v>42928.795474537037</v>
      </c>
      <c r="E286" s="4" t="s">
        <v>720</v>
      </c>
      <c r="F286" s="1" t="s">
        <v>838</v>
      </c>
      <c r="G286" s="3" t="s">
        <v>356</v>
      </c>
      <c r="H286" s="6">
        <v>15</v>
      </c>
      <c r="I286" s="3" t="s">
        <v>357</v>
      </c>
    </row>
    <row r="287" spans="1:9" x14ac:dyDescent="0.25">
      <c r="A287" s="2">
        <v>286</v>
      </c>
      <c r="B287" s="2" t="s">
        <v>444</v>
      </c>
      <c r="C287" s="2" t="str">
        <f>"83481822027818"</f>
        <v>83481822027818</v>
      </c>
      <c r="D287" s="4">
        <v>42928.792523148149</v>
      </c>
      <c r="E287" s="4" t="s">
        <v>721</v>
      </c>
      <c r="F287" s="1" t="s">
        <v>776</v>
      </c>
      <c r="G287" s="3" t="s">
        <v>358</v>
      </c>
      <c r="H287" s="6">
        <v>2</v>
      </c>
      <c r="I287" s="3" t="s">
        <v>359</v>
      </c>
    </row>
    <row r="288" spans="1:9" x14ac:dyDescent="0.25">
      <c r="A288" s="2">
        <v>287</v>
      </c>
      <c r="B288" s="2" t="s">
        <v>444</v>
      </c>
      <c r="C288" s="2" t="str">
        <f>"83481922027818"</f>
        <v>83481922027818</v>
      </c>
      <c r="D288" s="4">
        <v>42928.793009259258</v>
      </c>
      <c r="E288" s="4" t="s">
        <v>722</v>
      </c>
      <c r="F288" s="1" t="s">
        <v>791</v>
      </c>
      <c r="G288" s="3" t="s">
        <v>360</v>
      </c>
      <c r="H288" s="6">
        <v>2</v>
      </c>
      <c r="I288" s="3" t="s">
        <v>361</v>
      </c>
    </row>
    <row r="289" spans="1:9" x14ac:dyDescent="0.25">
      <c r="A289" s="2">
        <v>288</v>
      </c>
      <c r="B289" s="2" t="s">
        <v>444</v>
      </c>
      <c r="C289" s="2" t="str">
        <f>"83482022027818"</f>
        <v>83482022027818</v>
      </c>
      <c r="D289" s="4">
        <v>42928.792048611111</v>
      </c>
      <c r="E289" s="4" t="s">
        <v>723</v>
      </c>
      <c r="F289" s="1" t="s">
        <v>839</v>
      </c>
      <c r="G289" s="3" t="s">
        <v>362</v>
      </c>
      <c r="H289" s="6">
        <v>4</v>
      </c>
      <c r="I289" s="3" t="s">
        <v>363</v>
      </c>
    </row>
    <row r="290" spans="1:9" x14ac:dyDescent="0.25">
      <c r="A290" s="2">
        <v>289</v>
      </c>
      <c r="B290" s="2" t="s">
        <v>444</v>
      </c>
      <c r="C290" s="2" t="str">
        <f>"18635022304178"</f>
        <v>18635022304178</v>
      </c>
      <c r="D290" s="4">
        <v>42928.79550925926</v>
      </c>
      <c r="E290" s="4" t="s">
        <v>724</v>
      </c>
      <c r="F290" s="1" t="s">
        <v>840</v>
      </c>
      <c r="G290" s="3" t="s">
        <v>364</v>
      </c>
      <c r="H290" s="6">
        <v>8</v>
      </c>
      <c r="I290" s="3" t="s">
        <v>365</v>
      </c>
    </row>
    <row r="291" spans="1:9" x14ac:dyDescent="0.25">
      <c r="A291" s="2">
        <v>290</v>
      </c>
      <c r="B291" s="2" t="s">
        <v>444</v>
      </c>
      <c r="C291" s="2" t="str">
        <f>"83482222027818"</f>
        <v>83482222027818</v>
      </c>
      <c r="D291" s="4">
        <v>42928.796932870369</v>
      </c>
      <c r="E291" s="4" t="s">
        <v>725</v>
      </c>
      <c r="F291" s="1" t="s">
        <v>770</v>
      </c>
      <c r="G291" s="3" t="s">
        <v>366</v>
      </c>
      <c r="H291" s="6">
        <v>2</v>
      </c>
      <c r="I291" s="3" t="s">
        <v>367</v>
      </c>
    </row>
    <row r="292" spans="1:9" x14ac:dyDescent="0.25">
      <c r="A292" s="2">
        <v>291</v>
      </c>
      <c r="B292" s="2" t="s">
        <v>444</v>
      </c>
      <c r="C292" s="2" t="str">
        <f>"83482322027818"</f>
        <v>83482322027818</v>
      </c>
      <c r="D292" s="4">
        <v>42928.796782407408</v>
      </c>
      <c r="E292" s="4" t="s">
        <v>463</v>
      </c>
      <c r="F292" s="1" t="s">
        <v>785</v>
      </c>
      <c r="G292" s="3" t="s">
        <v>368</v>
      </c>
      <c r="H292" s="6">
        <v>2</v>
      </c>
      <c r="I292" s="3" t="s">
        <v>369</v>
      </c>
    </row>
    <row r="293" spans="1:9" x14ac:dyDescent="0.25">
      <c r="A293" s="2">
        <v>292</v>
      </c>
      <c r="B293" s="2" t="s">
        <v>444</v>
      </c>
      <c r="C293" s="2" t="str">
        <f>"83482422027818"</f>
        <v>83482422027818</v>
      </c>
      <c r="D293" s="4">
        <v>42928.796446759261</v>
      </c>
      <c r="E293" s="4" t="s">
        <v>726</v>
      </c>
      <c r="F293" s="1" t="s">
        <v>765</v>
      </c>
      <c r="G293" s="3" t="s">
        <v>370</v>
      </c>
      <c r="H293" s="6">
        <v>2</v>
      </c>
      <c r="I293" s="3" t="s">
        <v>371</v>
      </c>
    </row>
    <row r="294" spans="1:9" x14ac:dyDescent="0.25">
      <c r="A294" s="2">
        <v>293</v>
      </c>
      <c r="B294" s="2" t="s">
        <v>444</v>
      </c>
      <c r="C294" s="2" t="str">
        <f>"83482522027818"</f>
        <v>83482522027818</v>
      </c>
      <c r="D294" s="4">
        <v>42928.796319444446</v>
      </c>
      <c r="E294" s="4" t="s">
        <v>727</v>
      </c>
      <c r="F294" s="1" t="s">
        <v>786</v>
      </c>
      <c r="G294" s="3" t="s">
        <v>372</v>
      </c>
      <c r="H294" s="6">
        <v>4</v>
      </c>
      <c r="I294" s="3" t="s">
        <v>373</v>
      </c>
    </row>
    <row r="295" spans="1:9" x14ac:dyDescent="0.25">
      <c r="A295" s="2">
        <v>294</v>
      </c>
      <c r="B295" s="2" t="s">
        <v>444</v>
      </c>
      <c r="C295" s="2" t="str">
        <f>"83482622027818"</f>
        <v>83482622027818</v>
      </c>
      <c r="D295" s="4">
        <v>42928.808263888888</v>
      </c>
      <c r="E295" s="4" t="s">
        <v>728</v>
      </c>
      <c r="F295" s="1" t="s">
        <v>798</v>
      </c>
      <c r="G295" s="3" t="s">
        <v>374</v>
      </c>
      <c r="H295" s="6">
        <v>3</v>
      </c>
      <c r="I295" s="3" t="s">
        <v>375</v>
      </c>
    </row>
    <row r="296" spans="1:9" x14ac:dyDescent="0.25">
      <c r="A296" s="2">
        <v>295</v>
      </c>
      <c r="B296" s="2" t="s">
        <v>444</v>
      </c>
      <c r="C296" s="2" t="str">
        <f>"83482722027818"</f>
        <v>83482722027818</v>
      </c>
      <c r="D296" s="4">
        <v>42928.796990740739</v>
      </c>
      <c r="E296" s="4" t="s">
        <v>729</v>
      </c>
      <c r="F296" s="1" t="s">
        <v>783</v>
      </c>
      <c r="G296" s="3" t="s">
        <v>376</v>
      </c>
      <c r="H296" s="6">
        <v>2</v>
      </c>
      <c r="I296" s="3" t="s">
        <v>377</v>
      </c>
    </row>
    <row r="297" spans="1:9" x14ac:dyDescent="0.25">
      <c r="A297" s="2">
        <v>296</v>
      </c>
      <c r="B297" s="2" t="s">
        <v>444</v>
      </c>
      <c r="C297" s="2" t="str">
        <f>"83482822027818"</f>
        <v>83482822027818</v>
      </c>
      <c r="D297" s="4">
        <v>42928.802511574075</v>
      </c>
      <c r="E297" s="4" t="s">
        <v>730</v>
      </c>
      <c r="F297" s="1" t="s">
        <v>811</v>
      </c>
      <c r="G297" s="3" t="s">
        <v>378</v>
      </c>
      <c r="H297" s="6">
        <v>7</v>
      </c>
      <c r="I297" s="3" t="s">
        <v>379</v>
      </c>
    </row>
    <row r="298" spans="1:9" x14ac:dyDescent="0.25">
      <c r="A298" s="2">
        <v>297</v>
      </c>
      <c r="B298" s="2" t="s">
        <v>444</v>
      </c>
      <c r="C298" s="2" t="str">
        <f>"83482922027818"</f>
        <v>83482922027818</v>
      </c>
      <c r="D298" s="4">
        <v>42928.805949074071</v>
      </c>
      <c r="E298" s="4" t="s">
        <v>731</v>
      </c>
      <c r="F298" s="1" t="s">
        <v>786</v>
      </c>
      <c r="G298" s="3" t="s">
        <v>380</v>
      </c>
      <c r="H298" s="6">
        <v>2</v>
      </c>
      <c r="I298" s="3" t="s">
        <v>381</v>
      </c>
    </row>
    <row r="299" spans="1:9" x14ac:dyDescent="0.25">
      <c r="A299" s="2">
        <v>298</v>
      </c>
      <c r="B299" s="2" t="s">
        <v>444</v>
      </c>
      <c r="C299" s="2" t="str">
        <f>"83483022027818"</f>
        <v>83483022027818</v>
      </c>
      <c r="D299" s="4">
        <v>42928.802395833336</v>
      </c>
      <c r="E299" s="4" t="s">
        <v>732</v>
      </c>
      <c r="F299" s="1" t="s">
        <v>788</v>
      </c>
      <c r="G299" s="3" t="s">
        <v>382</v>
      </c>
      <c r="H299" s="6">
        <v>4</v>
      </c>
      <c r="I299" s="3" t="s">
        <v>383</v>
      </c>
    </row>
    <row r="300" spans="1:9" x14ac:dyDescent="0.25">
      <c r="A300" s="2">
        <v>299</v>
      </c>
      <c r="B300" s="2" t="s">
        <v>444</v>
      </c>
      <c r="C300" s="2" t="str">
        <f>"18602422304178"</f>
        <v>18602422304178</v>
      </c>
      <c r="D300" s="4">
        <v>42928.808888888889</v>
      </c>
      <c r="E300" s="4" t="s">
        <v>733</v>
      </c>
      <c r="F300" s="1" t="s">
        <v>802</v>
      </c>
      <c r="G300" s="3" t="s">
        <v>384</v>
      </c>
      <c r="H300" s="6">
        <v>17</v>
      </c>
      <c r="I300" s="3" t="s">
        <v>385</v>
      </c>
    </row>
    <row r="301" spans="1:9" x14ac:dyDescent="0.25">
      <c r="A301" s="2">
        <v>300</v>
      </c>
      <c r="B301" s="2" t="s">
        <v>444</v>
      </c>
      <c r="C301" s="2" t="str">
        <f>"83483222027818"</f>
        <v>83483222027818</v>
      </c>
      <c r="D301" s="4">
        <v>42928.798344907409</v>
      </c>
      <c r="E301" s="4" t="s">
        <v>734</v>
      </c>
      <c r="F301" s="1" t="s">
        <v>791</v>
      </c>
      <c r="G301" s="3" t="s">
        <v>386</v>
      </c>
      <c r="H301" s="6">
        <v>2</v>
      </c>
      <c r="I301" s="3" t="s">
        <v>387</v>
      </c>
    </row>
    <row r="302" spans="1:9" x14ac:dyDescent="0.25">
      <c r="A302" s="2">
        <v>301</v>
      </c>
      <c r="B302" s="2" t="s">
        <v>444</v>
      </c>
      <c r="C302" s="2" t="str">
        <f>"83483322027818"</f>
        <v>83483322027818</v>
      </c>
      <c r="D302" s="4">
        <v>42928.7968287037</v>
      </c>
      <c r="E302" s="4" t="s">
        <v>735</v>
      </c>
      <c r="F302" s="1" t="s">
        <v>841</v>
      </c>
      <c r="G302" s="3" t="s">
        <v>388</v>
      </c>
      <c r="H302" s="6">
        <v>6</v>
      </c>
      <c r="I302" s="3" t="s">
        <v>389</v>
      </c>
    </row>
    <row r="303" spans="1:9" x14ac:dyDescent="0.25">
      <c r="A303" s="2">
        <v>302</v>
      </c>
      <c r="B303" s="2" t="s">
        <v>444</v>
      </c>
      <c r="C303" s="2" t="str">
        <f>"83483422027818"</f>
        <v>83483422027818</v>
      </c>
      <c r="D303" s="4">
        <v>42928.802685185183</v>
      </c>
      <c r="E303" s="4" t="s">
        <v>589</v>
      </c>
      <c r="F303" s="1" t="s">
        <v>842</v>
      </c>
      <c r="G303" s="3" t="s">
        <v>390</v>
      </c>
      <c r="H303" s="6">
        <v>2</v>
      </c>
      <c r="I303" s="3" t="s">
        <v>391</v>
      </c>
    </row>
    <row r="304" spans="1:9" x14ac:dyDescent="0.25">
      <c r="A304" s="2">
        <v>303</v>
      </c>
      <c r="B304" s="2" t="s">
        <v>444</v>
      </c>
      <c r="C304" s="2" t="str">
        <f>"83483522027818"</f>
        <v>83483522027818</v>
      </c>
      <c r="D304" s="4">
        <v>42928.796620370369</v>
      </c>
      <c r="E304" s="4" t="s">
        <v>736</v>
      </c>
      <c r="F304" s="1" t="s">
        <v>843</v>
      </c>
      <c r="G304" s="3" t="s">
        <v>392</v>
      </c>
      <c r="H304" s="6">
        <v>2</v>
      </c>
      <c r="I304" s="3" t="s">
        <v>393</v>
      </c>
    </row>
    <row r="305" spans="1:9" x14ac:dyDescent="0.25">
      <c r="A305" s="2">
        <v>304</v>
      </c>
      <c r="B305" s="2" t="s">
        <v>444</v>
      </c>
      <c r="C305" s="2" t="str">
        <f>"83483622027818"</f>
        <v>83483622027818</v>
      </c>
      <c r="D305" s="4">
        <v>42928.796655092592</v>
      </c>
      <c r="E305" s="4" t="s">
        <v>737</v>
      </c>
      <c r="F305" s="1" t="s">
        <v>844</v>
      </c>
      <c r="G305" s="3" t="s">
        <v>394</v>
      </c>
      <c r="H305" s="6">
        <v>2</v>
      </c>
      <c r="I305" s="3" t="s">
        <v>395</v>
      </c>
    </row>
    <row r="306" spans="1:9" x14ac:dyDescent="0.25">
      <c r="A306" s="2">
        <v>305</v>
      </c>
      <c r="B306" s="2" t="s">
        <v>444</v>
      </c>
      <c r="C306" s="2" t="str">
        <f>"83483722027818"</f>
        <v>83483722027818</v>
      </c>
      <c r="D306" s="4">
        <v>42928.796030092592</v>
      </c>
      <c r="E306" s="4" t="s">
        <v>738</v>
      </c>
      <c r="F306" s="1" t="s">
        <v>786</v>
      </c>
      <c r="G306" s="3" t="s">
        <v>396</v>
      </c>
      <c r="H306" s="6">
        <v>3</v>
      </c>
      <c r="I306" s="3" t="s">
        <v>397</v>
      </c>
    </row>
    <row r="307" spans="1:9" x14ac:dyDescent="0.25">
      <c r="A307" s="2">
        <v>306</v>
      </c>
      <c r="B307" s="2" t="s">
        <v>444</v>
      </c>
      <c r="C307" s="2" t="str">
        <f>"83483822027818"</f>
        <v>83483822027818</v>
      </c>
      <c r="D307" s="4">
        <v>42928.792129629626</v>
      </c>
      <c r="E307" s="4" t="s">
        <v>739</v>
      </c>
      <c r="F307" s="1" t="s">
        <v>760</v>
      </c>
      <c r="G307" s="3" t="s">
        <v>398</v>
      </c>
      <c r="H307" s="6">
        <v>6</v>
      </c>
      <c r="I307" s="3" t="s">
        <v>399</v>
      </c>
    </row>
    <row r="308" spans="1:9" x14ac:dyDescent="0.25">
      <c r="A308" s="2">
        <v>307</v>
      </c>
      <c r="B308" s="2" t="s">
        <v>444</v>
      </c>
      <c r="C308" s="2" t="str">
        <f>"83483922027818"</f>
        <v>83483922027818</v>
      </c>
      <c r="D308" s="4">
        <v>42928.796689814815</v>
      </c>
      <c r="E308" s="4" t="s">
        <v>740</v>
      </c>
      <c r="F308" s="1" t="s">
        <v>778</v>
      </c>
      <c r="G308" s="3" t="s">
        <v>400</v>
      </c>
      <c r="H308" s="6">
        <v>2</v>
      </c>
      <c r="I308" s="3" t="s">
        <v>401</v>
      </c>
    </row>
    <row r="309" spans="1:9" x14ac:dyDescent="0.25">
      <c r="A309" s="2">
        <v>308</v>
      </c>
      <c r="B309" s="2" t="s">
        <v>444</v>
      </c>
      <c r="C309" s="2" t="str">
        <f>"83484022027818"</f>
        <v>83484022027818</v>
      </c>
      <c r="D309" s="4">
        <v>42928.795949074076</v>
      </c>
      <c r="E309" s="4" t="s">
        <v>741</v>
      </c>
      <c r="F309" s="1" t="s">
        <v>845</v>
      </c>
      <c r="G309" s="3" t="s">
        <v>402</v>
      </c>
      <c r="H309" s="6">
        <v>2</v>
      </c>
      <c r="I309" s="3" t="s">
        <v>403</v>
      </c>
    </row>
    <row r="310" spans="1:9" x14ac:dyDescent="0.25">
      <c r="A310" s="2">
        <v>309</v>
      </c>
      <c r="B310" s="2" t="s">
        <v>444</v>
      </c>
      <c r="C310" s="2" t="str">
        <f>"83484122027818"</f>
        <v>83484122027818</v>
      </c>
      <c r="D310" s="4">
        <v>42928.790925925925</v>
      </c>
      <c r="E310" s="4" t="s">
        <v>627</v>
      </c>
      <c r="F310" s="1" t="s">
        <v>818</v>
      </c>
      <c r="G310" s="3" t="s">
        <v>404</v>
      </c>
      <c r="H310" s="6">
        <v>6</v>
      </c>
      <c r="I310" s="3" t="s">
        <v>405</v>
      </c>
    </row>
    <row r="311" spans="1:9" x14ac:dyDescent="0.25">
      <c r="A311" s="2">
        <v>310</v>
      </c>
      <c r="B311" s="2" t="s">
        <v>444</v>
      </c>
      <c r="C311" s="2" t="str">
        <f>"83484222027818"</f>
        <v>83484222027818</v>
      </c>
      <c r="D311" s="4">
        <v>42928.802361111113</v>
      </c>
      <c r="E311" s="4" t="s">
        <v>742</v>
      </c>
      <c r="F311" s="1" t="s">
        <v>786</v>
      </c>
      <c r="G311" s="3" t="s">
        <v>406</v>
      </c>
      <c r="H311" s="6">
        <v>4</v>
      </c>
      <c r="I311" s="3" t="s">
        <v>407</v>
      </c>
    </row>
    <row r="312" spans="1:9" x14ac:dyDescent="0.25">
      <c r="A312" s="2">
        <v>311</v>
      </c>
      <c r="B312" s="2" t="s">
        <v>444</v>
      </c>
      <c r="C312" s="2" t="str">
        <f>"83484322027818"</f>
        <v>83484322027818</v>
      </c>
      <c r="D312" s="4">
        <v>42928.802430555559</v>
      </c>
      <c r="E312" s="4" t="s">
        <v>736</v>
      </c>
      <c r="F312" s="1" t="s">
        <v>786</v>
      </c>
      <c r="G312" s="3" t="s">
        <v>408</v>
      </c>
      <c r="H312" s="6">
        <v>2</v>
      </c>
      <c r="I312" s="3" t="s">
        <v>409</v>
      </c>
    </row>
    <row r="313" spans="1:9" x14ac:dyDescent="0.25">
      <c r="A313" s="2">
        <v>312</v>
      </c>
      <c r="B313" s="2" t="s">
        <v>444</v>
      </c>
      <c r="C313" s="2" t="str">
        <f>"83484422027818"</f>
        <v>83484422027818</v>
      </c>
      <c r="D313" s="4">
        <v>42928.7965625</v>
      </c>
      <c r="E313" s="4" t="s">
        <v>743</v>
      </c>
      <c r="F313" s="1" t="s">
        <v>765</v>
      </c>
      <c r="G313" s="3" t="s">
        <v>410</v>
      </c>
      <c r="H313" s="6">
        <v>5</v>
      </c>
      <c r="I313" s="3" t="s">
        <v>411</v>
      </c>
    </row>
    <row r="314" spans="1:9" x14ac:dyDescent="0.25">
      <c r="A314" s="2">
        <v>313</v>
      </c>
      <c r="B314" s="2" t="s">
        <v>444</v>
      </c>
      <c r="C314" s="2" t="str">
        <f>"18602522304178"</f>
        <v>18602522304178</v>
      </c>
      <c r="D314" s="4">
        <v>42928.808842592596</v>
      </c>
      <c r="E314" s="4" t="s">
        <v>744</v>
      </c>
      <c r="F314" s="1" t="s">
        <v>846</v>
      </c>
      <c r="G314" s="3" t="s">
        <v>412</v>
      </c>
      <c r="H314" s="6">
        <v>14</v>
      </c>
      <c r="I314" s="3" t="s">
        <v>413</v>
      </c>
    </row>
    <row r="315" spans="1:9" x14ac:dyDescent="0.25">
      <c r="A315" s="2">
        <v>314</v>
      </c>
      <c r="B315" s="2" t="s">
        <v>444</v>
      </c>
      <c r="C315" s="2" t="str">
        <f>"18634122304178"</f>
        <v>18634122304178</v>
      </c>
      <c r="D315" s="4">
        <v>42928.795532407406</v>
      </c>
      <c r="E315" s="4" t="s">
        <v>745</v>
      </c>
      <c r="F315" s="1" t="s">
        <v>809</v>
      </c>
      <c r="G315" s="3" t="s">
        <v>414</v>
      </c>
      <c r="H315" s="6">
        <v>9</v>
      </c>
      <c r="I315" s="3" t="s">
        <v>415</v>
      </c>
    </row>
    <row r="316" spans="1:9" x14ac:dyDescent="0.25">
      <c r="A316" s="2">
        <v>315</v>
      </c>
      <c r="B316" s="2" t="s">
        <v>444</v>
      </c>
      <c r="C316" s="2" t="str">
        <f>"83484722027818"</f>
        <v>83484722027818</v>
      </c>
      <c r="D316" s="4">
        <v>42928.805972222224</v>
      </c>
      <c r="E316" s="4" t="s">
        <v>746</v>
      </c>
      <c r="F316" s="1" t="s">
        <v>784</v>
      </c>
      <c r="G316" s="3" t="s">
        <v>416</v>
      </c>
      <c r="H316" s="6">
        <v>4</v>
      </c>
      <c r="I316" s="3" t="s">
        <v>417</v>
      </c>
    </row>
    <row r="317" spans="1:9" x14ac:dyDescent="0.25">
      <c r="A317" s="2">
        <v>316</v>
      </c>
      <c r="B317" s="2" t="s">
        <v>444</v>
      </c>
      <c r="C317" s="2" t="str">
        <f>"83484822027818"</f>
        <v>83484822027818</v>
      </c>
      <c r="D317" s="4">
        <v>42928.795983796299</v>
      </c>
      <c r="E317" s="4" t="s">
        <v>747</v>
      </c>
      <c r="F317" s="1" t="s">
        <v>786</v>
      </c>
      <c r="G317" s="3" t="s">
        <v>418</v>
      </c>
      <c r="H317" s="6">
        <v>4</v>
      </c>
      <c r="I317" s="3" t="s">
        <v>419</v>
      </c>
    </row>
    <row r="318" spans="1:9" x14ac:dyDescent="0.25">
      <c r="A318" s="2">
        <v>317</v>
      </c>
      <c r="B318" s="2" t="s">
        <v>444</v>
      </c>
      <c r="C318" s="2" t="str">
        <f>"83484922027818"</f>
        <v>83484922027818</v>
      </c>
      <c r="D318" s="4">
        <v>42928.802453703705</v>
      </c>
      <c r="E318" s="4" t="s">
        <v>748</v>
      </c>
      <c r="F318" s="1" t="s">
        <v>783</v>
      </c>
      <c r="G318" s="3" t="s">
        <v>420</v>
      </c>
      <c r="H318" s="6">
        <v>6</v>
      </c>
      <c r="I318" s="3" t="s">
        <v>421</v>
      </c>
    </row>
    <row r="319" spans="1:9" x14ac:dyDescent="0.25">
      <c r="A319" s="2">
        <v>318</v>
      </c>
      <c r="B319" s="2" t="s">
        <v>444</v>
      </c>
      <c r="C319" s="2" t="str">
        <f>"83485022027818"</f>
        <v>83485022027818</v>
      </c>
      <c r="D319" s="4">
        <v>42928.792187500003</v>
      </c>
      <c r="E319" s="4" t="s">
        <v>749</v>
      </c>
      <c r="F319" s="1" t="s">
        <v>821</v>
      </c>
      <c r="G319" s="3" t="s">
        <v>422</v>
      </c>
      <c r="H319" s="6">
        <v>3</v>
      </c>
      <c r="I319" s="3" t="s">
        <v>423</v>
      </c>
    </row>
    <row r="320" spans="1:9" x14ac:dyDescent="0.25">
      <c r="A320" s="2">
        <v>319</v>
      </c>
      <c r="B320" s="2" t="s">
        <v>444</v>
      </c>
      <c r="C320" s="2" t="str">
        <f>"83485122027818"</f>
        <v>83485122027818</v>
      </c>
      <c r="D320" s="4">
        <v>42928.792685185188</v>
      </c>
      <c r="E320" s="4" t="s">
        <v>750</v>
      </c>
      <c r="F320" s="1" t="s">
        <v>792</v>
      </c>
      <c r="G320" s="3" t="s">
        <v>424</v>
      </c>
      <c r="H320" s="6">
        <v>4</v>
      </c>
      <c r="I320" s="3" t="s">
        <v>425</v>
      </c>
    </row>
    <row r="321" spans="1:9" x14ac:dyDescent="0.25">
      <c r="A321" s="2">
        <v>320</v>
      </c>
      <c r="B321" s="2" t="s">
        <v>444</v>
      </c>
      <c r="C321" s="2" t="str">
        <f>"83485222027818"</f>
        <v>83485222027818</v>
      </c>
      <c r="D321" s="4">
        <v>42928.805995370371</v>
      </c>
      <c r="E321" s="4" t="s">
        <v>751</v>
      </c>
      <c r="F321" s="1" t="s">
        <v>778</v>
      </c>
      <c r="G321" s="3" t="s">
        <v>426</v>
      </c>
      <c r="H321" s="6">
        <v>2</v>
      </c>
      <c r="I321" s="3" t="s">
        <v>427</v>
      </c>
    </row>
    <row r="322" spans="1:9" x14ac:dyDescent="0.25">
      <c r="A322" s="2">
        <v>321</v>
      </c>
      <c r="B322" s="2" t="s">
        <v>444</v>
      </c>
      <c r="C322" s="2" t="str">
        <f>"83485322027818"</f>
        <v>83485322027818</v>
      </c>
      <c r="D322" s="4">
        <v>42928.77921296296</v>
      </c>
      <c r="E322" s="4" t="s">
        <v>752</v>
      </c>
      <c r="F322" s="1" t="s">
        <v>778</v>
      </c>
      <c r="G322" s="3" t="s">
        <v>428</v>
      </c>
      <c r="H322" s="6">
        <v>3</v>
      </c>
      <c r="I322" s="3" t="s">
        <v>429</v>
      </c>
    </row>
    <row r="323" spans="1:9" x14ac:dyDescent="0.25">
      <c r="A323" s="2">
        <v>322</v>
      </c>
      <c r="B323" s="2" t="s">
        <v>444</v>
      </c>
      <c r="C323" s="2" t="str">
        <f>"83485422027818"</f>
        <v>83485422027818</v>
      </c>
      <c r="D323" s="4">
        <v>42928.788414351853</v>
      </c>
      <c r="E323" s="4" t="s">
        <v>753</v>
      </c>
      <c r="F323" s="1" t="s">
        <v>847</v>
      </c>
      <c r="G323" s="3" t="s">
        <v>430</v>
      </c>
      <c r="H323" s="6">
        <v>2</v>
      </c>
      <c r="I323" s="3" t="s">
        <v>431</v>
      </c>
    </row>
    <row r="324" spans="1:9" x14ac:dyDescent="0.25">
      <c r="A324" s="2">
        <v>323</v>
      </c>
      <c r="B324" s="2" t="s">
        <v>444</v>
      </c>
      <c r="C324" s="2" t="str">
        <f>"83485522027818"</f>
        <v>83485522027818</v>
      </c>
      <c r="D324" s="4">
        <v>42928.788495370369</v>
      </c>
      <c r="E324" s="4" t="s">
        <v>584</v>
      </c>
      <c r="F324" s="1" t="s">
        <v>787</v>
      </c>
      <c r="G324" s="3" t="s">
        <v>432</v>
      </c>
      <c r="H324" s="6">
        <v>2</v>
      </c>
      <c r="I324" s="3" t="s">
        <v>433</v>
      </c>
    </row>
    <row r="325" spans="1:9" x14ac:dyDescent="0.25">
      <c r="A325" s="2">
        <v>324</v>
      </c>
      <c r="B325" s="2" t="s">
        <v>444</v>
      </c>
      <c r="C325" s="2" t="str">
        <f>"83485622027818"</f>
        <v>83485622027818</v>
      </c>
      <c r="D325" s="4">
        <v>42928.788460648146</v>
      </c>
      <c r="E325" s="4" t="s">
        <v>754</v>
      </c>
      <c r="F325" s="1" t="s">
        <v>773</v>
      </c>
      <c r="G325" s="3" t="s">
        <v>434</v>
      </c>
      <c r="H325" s="6">
        <v>6</v>
      </c>
      <c r="I325" s="3" t="s">
        <v>435</v>
      </c>
    </row>
    <row r="326" spans="1:9" x14ac:dyDescent="0.25">
      <c r="A326" s="2">
        <v>325</v>
      </c>
      <c r="B326" s="2" t="s">
        <v>444</v>
      </c>
      <c r="C326" s="2" t="str">
        <f>"83485722027818"</f>
        <v>83485722027818</v>
      </c>
      <c r="D326" s="4">
        <v>42928.779085648152</v>
      </c>
      <c r="E326" s="4" t="s">
        <v>755</v>
      </c>
      <c r="F326" s="1" t="s">
        <v>820</v>
      </c>
      <c r="G326" s="3" t="s">
        <v>436</v>
      </c>
      <c r="H326" s="6">
        <v>3</v>
      </c>
      <c r="I326" s="3" t="s">
        <v>437</v>
      </c>
    </row>
    <row r="327" spans="1:9" x14ac:dyDescent="0.25">
      <c r="A327" s="2">
        <v>326</v>
      </c>
      <c r="B327" s="2" t="s">
        <v>444</v>
      </c>
      <c r="C327" s="2" t="str">
        <f>"83485822027818"</f>
        <v>83485822027818</v>
      </c>
      <c r="D327" s="4">
        <v>42928.779270833336</v>
      </c>
      <c r="E327" s="4" t="s">
        <v>756</v>
      </c>
      <c r="F327" s="1" t="s">
        <v>788</v>
      </c>
      <c r="G327" s="3" t="s">
        <v>438</v>
      </c>
      <c r="H327" s="6">
        <v>6</v>
      </c>
      <c r="I327" s="3" t="s">
        <v>439</v>
      </c>
    </row>
    <row r="328" spans="1:9" x14ac:dyDescent="0.25">
      <c r="A328" s="2">
        <v>327</v>
      </c>
      <c r="B328" s="2" t="s">
        <v>444</v>
      </c>
      <c r="C328" s="2" t="str">
        <f>"83485922027818"</f>
        <v>83485922027818</v>
      </c>
      <c r="D328" s="4">
        <v>42928.781076388892</v>
      </c>
      <c r="E328" s="4" t="s">
        <v>757</v>
      </c>
      <c r="F328" s="1" t="s">
        <v>848</v>
      </c>
      <c r="G328" s="3" t="s">
        <v>440</v>
      </c>
      <c r="H328" s="6">
        <v>3</v>
      </c>
      <c r="I328" s="3" t="s">
        <v>441</v>
      </c>
    </row>
    <row r="329" spans="1:9" x14ac:dyDescent="0.25">
      <c r="A329" s="2">
        <v>328</v>
      </c>
      <c r="B329" s="2" t="s">
        <v>444</v>
      </c>
      <c r="C329" s="2" t="str">
        <f>"83486022027818"</f>
        <v>83486022027818</v>
      </c>
      <c r="D329" s="4">
        <v>42928.780092592591</v>
      </c>
      <c r="E329" s="4" t="s">
        <v>758</v>
      </c>
      <c r="F329" s="1" t="s">
        <v>787</v>
      </c>
      <c r="G329" s="3" t="s">
        <v>442</v>
      </c>
      <c r="H329" s="6">
        <v>5</v>
      </c>
      <c r="I329" s="3" t="s">
        <v>443</v>
      </c>
    </row>
  </sheetData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C000240754_20170712_POST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wenminyu[游文閔]</cp:lastModifiedBy>
  <dcterms:created xsi:type="dcterms:W3CDTF">2017-07-12T13:22:19Z</dcterms:created>
  <dcterms:modified xsi:type="dcterms:W3CDTF">2017-07-14T02:41:53Z</dcterms:modified>
</cp:coreProperties>
</file>