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645"/>
  </bookViews>
  <sheets>
    <sheet name="C000240754_20171102_POST" sheetId="1" r:id="rId1"/>
  </sheets>
  <calcPr calcId="145621"/>
</workbook>
</file>

<file path=xl/calcChain.xml><?xml version="1.0" encoding="utf-8"?>
<calcChain xmlns="http://schemas.openxmlformats.org/spreadsheetml/2006/main">
  <c r="C64" i="1" l="1"/>
  <c r="C17" i="1"/>
  <c r="C6" i="1"/>
  <c r="C7" i="1"/>
  <c r="C8" i="1"/>
  <c r="C22" i="1"/>
  <c r="C50" i="1"/>
  <c r="C51" i="1"/>
  <c r="C55" i="1"/>
  <c r="C56" i="1"/>
  <c r="C57" i="1"/>
  <c r="C58" i="1"/>
  <c r="C12" i="1"/>
  <c r="C69" i="1"/>
  <c r="C33" i="1"/>
  <c r="C4" i="1"/>
  <c r="C5" i="1"/>
  <c r="C44" i="1"/>
  <c r="C70" i="1"/>
  <c r="C71" i="1"/>
  <c r="C72" i="1"/>
  <c r="C73" i="1"/>
  <c r="C19" i="1"/>
  <c r="C20" i="1"/>
  <c r="C21" i="1"/>
  <c r="C14" i="1"/>
  <c r="C15" i="1"/>
  <c r="C16" i="1"/>
  <c r="C30" i="1"/>
  <c r="C35" i="1"/>
  <c r="C13" i="1"/>
  <c r="C45" i="1"/>
  <c r="C42" i="1"/>
  <c r="C60" i="1"/>
  <c r="C48" i="1"/>
  <c r="C66" i="1"/>
  <c r="C40" i="1"/>
  <c r="C18" i="1"/>
  <c r="C24" i="1"/>
  <c r="C68" i="1"/>
  <c r="C61" i="1"/>
  <c r="C62" i="1"/>
  <c r="C63" i="1"/>
  <c r="C59" i="1"/>
  <c r="C43" i="1"/>
  <c r="C75" i="1"/>
  <c r="C77" i="1"/>
  <c r="C78" i="1"/>
  <c r="C79" i="1"/>
  <c r="C80" i="1"/>
  <c r="C81" i="1"/>
  <c r="C53" i="1"/>
  <c r="C36" i="1"/>
  <c r="C54" i="1"/>
  <c r="C65" i="1"/>
  <c r="C76" i="1"/>
  <c r="C74" i="1"/>
  <c r="C67" i="1"/>
  <c r="C49" i="1"/>
  <c r="C52" i="1"/>
  <c r="C47" i="1"/>
  <c r="C46" i="1"/>
  <c r="C9" i="1"/>
  <c r="C41" i="1"/>
  <c r="C34" i="1"/>
  <c r="C39" i="1"/>
  <c r="C37" i="1"/>
  <c r="C38" i="1"/>
  <c r="C31" i="1"/>
  <c r="C29" i="1"/>
  <c r="C27" i="1"/>
  <c r="C28" i="1"/>
  <c r="C25" i="1"/>
  <c r="C26" i="1"/>
  <c r="C23" i="1"/>
  <c r="C32" i="1"/>
  <c r="C11" i="1"/>
  <c r="C10" i="1"/>
  <c r="C2" i="1"/>
  <c r="C3" i="1"/>
</calcChain>
</file>

<file path=xl/sharedStrings.xml><?xml version="1.0" encoding="utf-8"?>
<sst xmlns="http://schemas.openxmlformats.org/spreadsheetml/2006/main" count="362" uniqueCount="252">
  <si>
    <t>NO.</t>
  </si>
  <si>
    <t>類別</t>
  </si>
  <si>
    <t>物流編號</t>
  </si>
  <si>
    <t>入件日</t>
  </si>
  <si>
    <t>收件人</t>
  </si>
  <si>
    <t>商品名稱</t>
  </si>
  <si>
    <t>數量</t>
  </si>
  <si>
    <t>處理進度</t>
  </si>
  <si>
    <t>宅配</t>
  </si>
  <si>
    <t>已入件 2017-11-01 19:07:56</t>
  </si>
  <si>
    <t>已入件 2017-11-01 19:09:38</t>
  </si>
  <si>
    <t>已入件 2017-11-01 19:09:11</t>
  </si>
  <si>
    <t>已入件 2017-11-01 19:09:14</t>
  </si>
  <si>
    <t>已入件 2017-11-01 19:06:33</t>
  </si>
  <si>
    <t>已入件 2017-11-01 19:08:32</t>
  </si>
  <si>
    <t>已入件 2017-11-01 19:05:08</t>
  </si>
  <si>
    <t>已入件 2017-11-01 19:06:55</t>
  </si>
  <si>
    <t>已入件 2017-11-01 19:06:18</t>
  </si>
  <si>
    <t>投遞中 2017-11-02 05:45:47</t>
  </si>
  <si>
    <t>已入件 2017-11-01 19:02:51</t>
  </si>
  <si>
    <t>投遞中 2017-11-02 05:41:53</t>
  </si>
  <si>
    <t>已入件 2017-11-01 19:07:05</t>
  </si>
  <si>
    <t>已入件 2017-11-01 19:06:41</t>
  </si>
  <si>
    <t>已入件 2017-11-01 19:07:08</t>
  </si>
  <si>
    <t>投遞中 2017-11-02 05:38:02</t>
  </si>
  <si>
    <t>已入件 2017-11-01 19:07:13</t>
  </si>
  <si>
    <t>已入件 2017-11-01 19:09:18</t>
  </si>
  <si>
    <t>已入件 2017-11-01 19:07:42</t>
  </si>
  <si>
    <t>投遞中 2017-11-02 05:40:17</t>
  </si>
  <si>
    <t>Carrefour-ICU</t>
  </si>
  <si>
    <t>已入件 2017-11-01 19:08:19</t>
  </si>
  <si>
    <t>2+1</t>
  </si>
  <si>
    <t>已入件 2017-11-01 19:06:01</t>
  </si>
  <si>
    <t>嵐</t>
  </si>
  <si>
    <t>投遞中 2017-11-02 02:49:34</t>
  </si>
  <si>
    <t>義氣食跑團</t>
  </si>
  <si>
    <t>已入件 2017-11-01 19:05:04</t>
  </si>
  <si>
    <t>熟男肉咖隊</t>
  </si>
  <si>
    <t>已入件 2017-11-01 19:04:32</t>
  </si>
  <si>
    <t>南科單車社</t>
  </si>
  <si>
    <t>投遞中 2017-11-01 22:44:09</t>
  </si>
  <si>
    <t>Slowmotion</t>
  </si>
  <si>
    <t>投遞中 2017-11-01 22:46:10</t>
  </si>
  <si>
    <t>已入件 2017-11-01 19:06:44</t>
  </si>
  <si>
    <t>ex-ASMLers</t>
  </si>
  <si>
    <t>已入件 2017-11-01 19:05:24</t>
  </si>
  <si>
    <t>競速ˋ</t>
  </si>
  <si>
    <t>已入件 2017-11-01 19:08:07</t>
  </si>
  <si>
    <t>懷恩也風36</t>
  </si>
  <si>
    <t>投遞中 2017-11-02 03:36:01</t>
  </si>
  <si>
    <t>騎不完那一隊</t>
  </si>
  <si>
    <t>投遞中 2017-11-02 03:47:12</t>
  </si>
  <si>
    <t>優Go會騎！</t>
  </si>
  <si>
    <t>踏呼爽</t>
  </si>
  <si>
    <t>投遞中 2017-11-02 04:12:04</t>
  </si>
  <si>
    <t>彈簧鐵馬俱樂部</t>
  </si>
  <si>
    <t>已入件 2017-11-01 19:05:16</t>
  </si>
  <si>
    <t>已入件 2017-11-01 19:07:23</t>
  </si>
  <si>
    <t>小怪獸</t>
  </si>
  <si>
    <t>已入件 2017-11-01 19:05:40</t>
  </si>
  <si>
    <t>我!靠臉吃飯路跑團</t>
  </si>
  <si>
    <t>已入件 2017-11-01 19:04:37</t>
  </si>
  <si>
    <t>肉腳組</t>
  </si>
  <si>
    <t>已入件 2017-11-01 19:05:53</t>
  </si>
  <si>
    <t>安慶車隊</t>
  </si>
  <si>
    <t>晶元光電</t>
  </si>
  <si>
    <t>已入件 2017-11-01 19:08:04</t>
  </si>
  <si>
    <t>已入件 2017-11-01 19:08:51</t>
  </si>
  <si>
    <t>已入件 2017-11-01 19:07:28</t>
  </si>
  <si>
    <t>南區運動公會</t>
  </si>
  <si>
    <t>已入件 2017-11-01 19:02:33</t>
  </si>
  <si>
    <t>已入件 2017-11-01 19:07:48</t>
  </si>
  <si>
    <t>台江夜騎隊</t>
  </si>
  <si>
    <t>已入件 2017-11-01 19:05:35</t>
  </si>
  <si>
    <t>已入件 2017-11-01 19:07:16</t>
  </si>
  <si>
    <t>已入件 2017-11-01 19:07:38</t>
  </si>
  <si>
    <t>已入件 2017-11-01 19:09:22</t>
  </si>
  <si>
    <t>已入件 2017-11-01 19:06:39</t>
  </si>
  <si>
    <t>已入件 2017-11-01 19:06:24</t>
  </si>
  <si>
    <t>已入件 2017-11-01 19:09:41</t>
  </si>
  <si>
    <t>已入件 2017-11-01 19:09:25</t>
  </si>
  <si>
    <t>投遞中 2017-11-02 03:09:04</t>
  </si>
  <si>
    <t>已入件 2017-11-01 19:08:39</t>
  </si>
  <si>
    <t>已入件 2017-11-01 19:07:01</t>
  </si>
  <si>
    <t>愛追風</t>
  </si>
  <si>
    <t>已入件 2017-11-01 19:06:11</t>
  </si>
  <si>
    <t>黑狗兄腳踏車隊</t>
  </si>
  <si>
    <t>投遞中 2017-11-02 02:14:50</t>
  </si>
  <si>
    <t>雄中鐵騎</t>
  </si>
  <si>
    <t>已入件 2017-11-01 19:04:55</t>
  </si>
  <si>
    <t>華興單車</t>
  </si>
  <si>
    <t>投遞中 2017-11-01 21:54:09</t>
  </si>
  <si>
    <t>已入件 2017-11-01 19:07:26</t>
  </si>
  <si>
    <t>已入件 2017-11-01 19:09:06</t>
  </si>
  <si>
    <t>已入件 2017-11-01 19:09:32</t>
  </si>
  <si>
    <t>已入件 2017-11-01 19:06:31</t>
  </si>
  <si>
    <t>硬要騎</t>
  </si>
  <si>
    <t>已入件 2017-11-01 19:02:41</t>
  </si>
  <si>
    <t>已入件 2017-11-01 19:08:34</t>
  </si>
  <si>
    <t>力美運動家</t>
  </si>
  <si>
    <t>投遞中 2017-11-01 22:46:15</t>
  </si>
  <si>
    <t>一個都不“漫”</t>
  </si>
  <si>
    <t>已入件 2017-11-01 19:05:28</t>
  </si>
  <si>
    <t>一泊三食</t>
  </si>
  <si>
    <t>投遞中 2017-11-02 03:45:53</t>
  </si>
  <si>
    <t>ㄚ丹騎跡</t>
  </si>
  <si>
    <t>已入件 2017-11-01 19:04:42</t>
  </si>
  <si>
    <t>AMHS陽光男孩兒</t>
  </si>
  <si>
    <t>已入件 2017-11-01 19:05:58</t>
  </si>
  <si>
    <t>5566雷公車隊</t>
  </si>
  <si>
    <t>已入件 2017-11-01 19:08:59</t>
  </si>
  <si>
    <t>投遞中 2017-11-02 05:21:01</t>
  </si>
  <si>
    <t>投遞中 2017-11-02 05:29:13</t>
  </si>
  <si>
    <t>已入件 2017-11-01 19:07:53</t>
  </si>
  <si>
    <t>已入件 2017-11-01 19:09:44</t>
  </si>
  <si>
    <t>已入件 2017-11-01 19:08:47</t>
  </si>
  <si>
    <t>明基材料騎了就對</t>
  </si>
  <si>
    <t>投遞中 2017-11-02 04:03:26</t>
  </si>
  <si>
    <t>鄭O哲</t>
  </si>
  <si>
    <t>蔣O融</t>
  </si>
  <si>
    <t>陳O川</t>
  </si>
  <si>
    <t>薛O明</t>
  </si>
  <si>
    <t>何O穆</t>
  </si>
  <si>
    <t>廖O崴</t>
  </si>
  <si>
    <t>秦O璋</t>
  </si>
  <si>
    <t>林O沁</t>
  </si>
  <si>
    <t>許O成</t>
  </si>
  <si>
    <t>江O川</t>
  </si>
  <si>
    <t>李O義</t>
  </si>
  <si>
    <t>楊O惠</t>
  </si>
  <si>
    <t>洪O明</t>
  </si>
  <si>
    <t>陳O圖</t>
  </si>
  <si>
    <t>黃O遇</t>
  </si>
  <si>
    <t>廖O光</t>
  </si>
  <si>
    <t>王O畫</t>
  </si>
  <si>
    <t>胡O豪</t>
  </si>
  <si>
    <t>張O宏</t>
  </si>
  <si>
    <t>陳O維</t>
  </si>
  <si>
    <t>王O泰</t>
  </si>
  <si>
    <t>莊O林</t>
  </si>
  <si>
    <t>王O捷</t>
  </si>
  <si>
    <t>羅O皓</t>
  </si>
  <si>
    <t>蔡O樵</t>
  </si>
  <si>
    <t>宋O宜</t>
  </si>
  <si>
    <t>陳O升</t>
  </si>
  <si>
    <t>陳O華</t>
  </si>
  <si>
    <t>陳O怡</t>
  </si>
  <si>
    <t>黃O發</t>
  </si>
  <si>
    <t>陳O良</t>
  </si>
  <si>
    <t>沈O憲</t>
  </si>
  <si>
    <t>翁O翔</t>
  </si>
  <si>
    <t>黃O森</t>
  </si>
  <si>
    <t>林O玄</t>
  </si>
  <si>
    <t>邵O銘</t>
  </si>
  <si>
    <t>翁O志</t>
  </si>
  <si>
    <t>徐O貴</t>
  </si>
  <si>
    <t>羅O東</t>
  </si>
  <si>
    <t>蔡O儀</t>
  </si>
  <si>
    <t>林O良</t>
  </si>
  <si>
    <t>楊O嫻</t>
  </si>
  <si>
    <t>邱O鈞</t>
  </si>
  <si>
    <t>劉O業</t>
  </si>
  <si>
    <t>黃O豪</t>
  </si>
  <si>
    <t>林O昌</t>
  </si>
  <si>
    <t>彭O笙</t>
  </si>
  <si>
    <t>鄒O韓</t>
  </si>
  <si>
    <t>翁O生</t>
  </si>
  <si>
    <t>謝O霖</t>
  </si>
  <si>
    <t>SOlvainNau</t>
  </si>
  <si>
    <t>EOelynWu</t>
  </si>
  <si>
    <t>王O輝</t>
  </si>
  <si>
    <t>何O信</t>
  </si>
  <si>
    <t>謝O華</t>
  </si>
  <si>
    <t>吳O璋</t>
  </si>
  <si>
    <t>邱O顥</t>
  </si>
  <si>
    <t>葉O吟</t>
  </si>
  <si>
    <t>林O正</t>
  </si>
  <si>
    <t>馮O宗</t>
  </si>
  <si>
    <t>蔡O軒</t>
  </si>
  <si>
    <t>朱O彬</t>
  </si>
  <si>
    <t>林O祥</t>
  </si>
  <si>
    <t>陳O君</t>
  </si>
  <si>
    <t>儲O順</t>
  </si>
  <si>
    <t>蔡O霞</t>
  </si>
  <si>
    <t>羅O淇</t>
  </si>
  <si>
    <t>黃O峰</t>
  </si>
  <si>
    <t>劉O華</t>
  </si>
  <si>
    <t>羅O昌</t>
  </si>
  <si>
    <t>王O良</t>
  </si>
  <si>
    <t>許O青</t>
  </si>
  <si>
    <t>李O杰</t>
  </si>
  <si>
    <t>黃O福</t>
  </si>
  <si>
    <t>向O弘</t>
  </si>
  <si>
    <t>郭O賢</t>
  </si>
  <si>
    <t>胡O鴻</t>
  </si>
  <si>
    <t>吳O玠</t>
  </si>
  <si>
    <t>蔡O閔</t>
  </si>
  <si>
    <t>地址 / 門市地址 /</t>
  </si>
  <si>
    <t>新北市三重區(241)</t>
  </si>
  <si>
    <t>高雄市三民區(807)</t>
  </si>
  <si>
    <t>高雄市楠梓區(811)</t>
  </si>
  <si>
    <t>高雄市旗津區(805)</t>
  </si>
  <si>
    <t>新北市深坑區(222)</t>
  </si>
  <si>
    <t>嘉義縣太保市(612)</t>
  </si>
  <si>
    <t>臺南市安南區(709)</t>
  </si>
  <si>
    <t>桃園市大園區(337)</t>
  </si>
  <si>
    <t>臺南市永康區(710)</t>
  </si>
  <si>
    <t>臺東縣台東市(950)</t>
  </si>
  <si>
    <t>雲林縣斗六市(640)</t>
  </si>
  <si>
    <t>高雄市小港區(812)</t>
  </si>
  <si>
    <t>(718)台南市關廟區</t>
  </si>
  <si>
    <t>新北市中和區(235)</t>
  </si>
  <si>
    <t>臺南市東區(701)中</t>
  </si>
  <si>
    <t>臺南市北區(704)林</t>
  </si>
  <si>
    <t>臺南市安平區(708)</t>
  </si>
  <si>
    <t>臺中市北屯區(406)</t>
  </si>
  <si>
    <t>高雄市阿蓮區(822)</t>
  </si>
  <si>
    <t>臺南市東區(701)裕</t>
  </si>
  <si>
    <t>臺北市南港區(115)</t>
  </si>
  <si>
    <t>新北市新店區(231)</t>
  </si>
  <si>
    <t>臺南市仁德區(717)</t>
  </si>
  <si>
    <t>高雄市左營區(813)</t>
  </si>
  <si>
    <t>臺南市中西區(700)</t>
  </si>
  <si>
    <t>臺南市關廟區(718)</t>
  </si>
  <si>
    <t>臺南市新化區(712)</t>
  </si>
  <si>
    <t>(701)台南市東區仁</t>
  </si>
  <si>
    <t>高雄市前鎮區(806)</t>
  </si>
  <si>
    <t>臺中市南區(402)文</t>
  </si>
  <si>
    <t>新竹縣竹東鎮(310)</t>
  </si>
  <si>
    <t>花蓮縣吉安鄉(973)</t>
  </si>
  <si>
    <t>高雄市苓雅區(802)</t>
  </si>
  <si>
    <t>臺南市新市區(744)</t>
  </si>
  <si>
    <t>臺南市安定區(745)</t>
  </si>
  <si>
    <t>(112)臺北市北投區</t>
  </si>
  <si>
    <t>嘉義縣民雄鄉(621)</t>
  </si>
  <si>
    <t>臺南市柳營區(736)</t>
  </si>
  <si>
    <t>臺北市中山區(104)</t>
  </si>
  <si>
    <t>(553)南投縣水里鄉</t>
  </si>
  <si>
    <t>臺中市東勢區(423)</t>
  </si>
  <si>
    <t>臺南市北區(704)公</t>
  </si>
  <si>
    <t>臺中市石岡區(422)</t>
  </si>
  <si>
    <t>臺中市南區(402)忠</t>
  </si>
  <si>
    <t>臺南市善化區(741)</t>
  </si>
  <si>
    <t>彰化縣伸港鄉(509)</t>
  </si>
  <si>
    <t>高雄市鹽埕區(803)</t>
  </si>
  <si>
    <t>臺中市大雅區(428)</t>
  </si>
  <si>
    <t>屏東縣屏東市(900)</t>
  </si>
  <si>
    <t>臺中市大里區(412)</t>
  </si>
  <si>
    <t>臺中市西區(403)五</t>
  </si>
  <si>
    <t>臺南市東區(701)</t>
    <phoneticPr fontId="18" type="noConversion"/>
  </si>
  <si>
    <t>臺南市北區(704)</t>
    <phoneticPr fontId="18" type="noConversion"/>
  </si>
  <si>
    <t>臺南市北區(704)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</si>
</sst>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22" fontId="19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zoomScaleNormal="100" workbookViewId="0">
      <selection activeCell="K7" sqref="K7"/>
    </sheetView>
  </sheetViews>
  <sheetFormatPr defaultRowHeight="16.5" x14ac:dyDescent="0.25"/>
  <cols>
    <col min="1" max="1" width="4.5" bestFit="1" customWidth="1"/>
    <col min="2" max="2" width="4.75" bestFit="1" customWidth="1"/>
    <col min="3" max="3" width="18.25" style="5" bestFit="1" customWidth="1"/>
    <col min="4" max="4" width="17.625" style="5" bestFit="1" customWidth="1"/>
    <col min="5" max="5" width="12.25" style="7" customWidth="1"/>
    <col min="6" max="6" width="22" customWidth="1"/>
    <col min="7" max="7" width="15.875" style="5" bestFit="1" customWidth="1"/>
    <col min="8" max="8" width="5.125" bestFit="1" customWidth="1"/>
    <col min="9" max="9" width="20.375" bestFit="1" customWidth="1"/>
  </cols>
  <sheetData>
    <row r="1" spans="1:9" ht="31.5" x14ac:dyDescent="0.25">
      <c r="A1" s="1" t="s">
        <v>0</v>
      </c>
      <c r="B1" s="1" t="s">
        <v>1</v>
      </c>
      <c r="C1" s="2" t="s">
        <v>2</v>
      </c>
      <c r="D1" s="3" t="s">
        <v>3</v>
      </c>
      <c r="E1" s="6" t="s">
        <v>4</v>
      </c>
      <c r="F1" s="1" t="s">
        <v>197</v>
      </c>
      <c r="G1" s="3" t="s">
        <v>5</v>
      </c>
      <c r="H1" s="1" t="s">
        <v>6</v>
      </c>
      <c r="I1" s="1" t="s">
        <v>7</v>
      </c>
    </row>
    <row r="2" spans="1:9" ht="31.5" x14ac:dyDescent="0.25">
      <c r="A2" s="1">
        <v>1</v>
      </c>
      <c r="B2" s="1" t="s">
        <v>8</v>
      </c>
      <c r="C2" s="2" t="str">
        <f>"92943622027818"</f>
        <v>92943622027818</v>
      </c>
      <c r="D2" s="4">
        <v>43040.798356481479</v>
      </c>
      <c r="E2" s="6" t="s">
        <v>118</v>
      </c>
      <c r="F2" s="1" t="s">
        <v>198</v>
      </c>
      <c r="G2" s="3">
        <v>248</v>
      </c>
      <c r="H2" s="1">
        <v>1</v>
      </c>
      <c r="I2" s="1" t="s">
        <v>10</v>
      </c>
    </row>
    <row r="3" spans="1:9" ht="31.5" x14ac:dyDescent="0.25">
      <c r="A3" s="1">
        <v>2</v>
      </c>
      <c r="B3" s="1" t="s">
        <v>8</v>
      </c>
      <c r="C3" s="2" t="str">
        <f>"92943722027818"</f>
        <v>92943722027818</v>
      </c>
      <c r="D3" s="4">
        <v>43040.797175925924</v>
      </c>
      <c r="E3" s="6" t="s">
        <v>119</v>
      </c>
      <c r="F3" s="1" t="s">
        <v>199</v>
      </c>
      <c r="G3" s="3">
        <v>249</v>
      </c>
      <c r="H3" s="1">
        <v>1</v>
      </c>
      <c r="I3" s="1" t="s">
        <v>9</v>
      </c>
    </row>
    <row r="4" spans="1:9" ht="31.5" x14ac:dyDescent="0.25">
      <c r="A4" s="1">
        <v>3</v>
      </c>
      <c r="B4" s="1" t="s">
        <v>8</v>
      </c>
      <c r="C4" s="2" t="str">
        <f>"92943822027818"</f>
        <v>92943822027818</v>
      </c>
      <c r="D4" s="4">
        <v>43040.79828703704</v>
      </c>
      <c r="E4" s="6" t="s">
        <v>120</v>
      </c>
      <c r="F4" s="1" t="s">
        <v>249</v>
      </c>
      <c r="G4" s="3">
        <v>250</v>
      </c>
      <c r="H4" s="1">
        <v>1</v>
      </c>
      <c r="I4" s="1" t="s">
        <v>94</v>
      </c>
    </row>
    <row r="5" spans="1:9" ht="31.5" x14ac:dyDescent="0.25">
      <c r="A5" s="1">
        <v>4</v>
      </c>
      <c r="B5" s="1" t="s">
        <v>8</v>
      </c>
      <c r="C5" s="2" t="str">
        <f>"92943922027818"</f>
        <v>92943922027818</v>
      </c>
      <c r="D5" s="4">
        <v>43040.797986111109</v>
      </c>
      <c r="E5" s="6" t="s">
        <v>121</v>
      </c>
      <c r="F5" s="1" t="s">
        <v>200</v>
      </c>
      <c r="G5" s="3">
        <v>251</v>
      </c>
      <c r="H5" s="1">
        <v>1</v>
      </c>
      <c r="I5" s="1" t="s">
        <v>93</v>
      </c>
    </row>
    <row r="6" spans="1:9" ht="31.5" x14ac:dyDescent="0.25">
      <c r="A6" s="1">
        <v>5</v>
      </c>
      <c r="B6" s="1" t="s">
        <v>8</v>
      </c>
      <c r="C6" s="2" t="str">
        <f>"92944022027818"</f>
        <v>92944022027818</v>
      </c>
      <c r="D6" s="4">
        <v>43040.798425925925</v>
      </c>
      <c r="E6" s="6" t="s">
        <v>122</v>
      </c>
      <c r="F6" s="1" t="s">
        <v>201</v>
      </c>
      <c r="G6" s="3">
        <v>252</v>
      </c>
      <c r="H6" s="1">
        <v>1</v>
      </c>
      <c r="I6" s="1" t="s">
        <v>114</v>
      </c>
    </row>
    <row r="7" spans="1:9" ht="31.5" x14ac:dyDescent="0.25">
      <c r="A7" s="1">
        <v>6</v>
      </c>
      <c r="B7" s="1" t="s">
        <v>8</v>
      </c>
      <c r="C7" s="2" t="str">
        <f>"92944122027818"</f>
        <v>92944122027818</v>
      </c>
      <c r="D7" s="4">
        <v>43040.7971412037</v>
      </c>
      <c r="E7" s="6" t="s">
        <v>123</v>
      </c>
      <c r="F7" s="1" t="s">
        <v>202</v>
      </c>
      <c r="G7" s="3">
        <v>253</v>
      </c>
      <c r="H7" s="1">
        <v>1</v>
      </c>
      <c r="I7" s="1" t="s">
        <v>113</v>
      </c>
    </row>
    <row r="8" spans="1:9" ht="31.5" x14ac:dyDescent="0.25">
      <c r="A8" s="1">
        <v>7</v>
      </c>
      <c r="B8" s="1" t="s">
        <v>8</v>
      </c>
      <c r="C8" s="2" t="str">
        <f>"92944222027818"</f>
        <v>92944222027818</v>
      </c>
      <c r="D8" s="4">
        <v>43040.798321759263</v>
      </c>
      <c r="E8" s="6" t="s">
        <v>124</v>
      </c>
      <c r="F8" s="1" t="s">
        <v>203</v>
      </c>
      <c r="G8" s="3">
        <v>254</v>
      </c>
      <c r="H8" s="1">
        <v>1</v>
      </c>
      <c r="I8" s="1" t="s">
        <v>112</v>
      </c>
    </row>
    <row r="9" spans="1:9" ht="31.5" x14ac:dyDescent="0.25">
      <c r="A9" s="1">
        <v>8</v>
      </c>
      <c r="B9" s="1" t="s">
        <v>8</v>
      </c>
      <c r="C9" s="2" t="str">
        <f>"92944322027818"</f>
        <v>92944322027818</v>
      </c>
      <c r="D9" s="4">
        <v>43040.798125000001</v>
      </c>
      <c r="E9" s="6" t="s">
        <v>125</v>
      </c>
      <c r="F9" s="1" t="s">
        <v>204</v>
      </c>
      <c r="G9" s="3">
        <v>255</v>
      </c>
      <c r="H9" s="1">
        <v>1</v>
      </c>
      <c r="I9" s="1" t="s">
        <v>26</v>
      </c>
    </row>
    <row r="10" spans="1:9" ht="31.5" x14ac:dyDescent="0.25">
      <c r="A10" s="1">
        <v>9</v>
      </c>
      <c r="B10" s="1" t="s">
        <v>8</v>
      </c>
      <c r="C10" s="2" t="str">
        <f>"92944422027818"</f>
        <v>92944422027818</v>
      </c>
      <c r="D10" s="4">
        <v>43040.798043981478</v>
      </c>
      <c r="E10" s="6" t="s">
        <v>126</v>
      </c>
      <c r="F10" s="1" t="s">
        <v>205</v>
      </c>
      <c r="G10" s="3">
        <v>256</v>
      </c>
      <c r="H10" s="1">
        <v>1</v>
      </c>
      <c r="I10" s="1" t="s">
        <v>11</v>
      </c>
    </row>
    <row r="11" spans="1:9" ht="31.5" x14ac:dyDescent="0.25">
      <c r="A11" s="1">
        <v>10</v>
      </c>
      <c r="B11" s="1" t="s">
        <v>8</v>
      </c>
      <c r="C11" s="2" t="str">
        <f>"92944522027818"</f>
        <v>92944522027818</v>
      </c>
      <c r="D11" s="4">
        <v>43040.798078703701</v>
      </c>
      <c r="E11" s="6" t="s">
        <v>127</v>
      </c>
      <c r="F11" s="1" t="s">
        <v>206</v>
      </c>
      <c r="G11" s="3">
        <v>257</v>
      </c>
      <c r="H11" s="1">
        <v>1</v>
      </c>
      <c r="I11" s="1" t="s">
        <v>12</v>
      </c>
    </row>
    <row r="12" spans="1:9" ht="31.5" x14ac:dyDescent="0.25">
      <c r="A12" s="1">
        <v>11</v>
      </c>
      <c r="B12" s="1" t="s">
        <v>8</v>
      </c>
      <c r="C12" s="2" t="str">
        <f>"92944622027818"</f>
        <v>92944622027818</v>
      </c>
      <c r="D12" s="4">
        <v>43040.797615740739</v>
      </c>
      <c r="E12" s="6" t="s">
        <v>128</v>
      </c>
      <c r="F12" s="1" t="s">
        <v>207</v>
      </c>
      <c r="G12" s="3">
        <v>258</v>
      </c>
      <c r="H12" s="1">
        <v>1</v>
      </c>
      <c r="I12" s="1" t="s">
        <v>98</v>
      </c>
    </row>
    <row r="13" spans="1:9" ht="31.5" x14ac:dyDescent="0.25">
      <c r="A13" s="1">
        <v>12</v>
      </c>
      <c r="B13" s="1" t="s">
        <v>8</v>
      </c>
      <c r="C13" s="2" t="str">
        <f>"92944722027818"</f>
        <v>92944722027818</v>
      </c>
      <c r="D13" s="4">
        <v>43040.798171296294</v>
      </c>
      <c r="E13" s="6" t="s">
        <v>129</v>
      </c>
      <c r="F13" s="1" t="s">
        <v>208</v>
      </c>
      <c r="G13" s="3">
        <v>259</v>
      </c>
      <c r="H13" s="1">
        <v>1</v>
      </c>
      <c r="I13" s="1" t="s">
        <v>76</v>
      </c>
    </row>
    <row r="14" spans="1:9" ht="31.5" x14ac:dyDescent="0.25">
      <c r="A14" s="1">
        <v>13</v>
      </c>
      <c r="B14" s="1" t="s">
        <v>8</v>
      </c>
      <c r="C14" s="2" t="str">
        <f>"92944822027818"</f>
        <v>92944822027818</v>
      </c>
      <c r="D14" s="4">
        <v>43040.798206018517</v>
      </c>
      <c r="E14" s="6" t="s">
        <v>130</v>
      </c>
      <c r="F14" s="1" t="s">
        <v>209</v>
      </c>
      <c r="G14" s="3">
        <v>260</v>
      </c>
      <c r="H14" s="1">
        <v>1</v>
      </c>
      <c r="I14" s="1" t="s">
        <v>80</v>
      </c>
    </row>
    <row r="15" spans="1:9" ht="31.5" x14ac:dyDescent="0.25">
      <c r="A15" s="1">
        <v>14</v>
      </c>
      <c r="B15" s="1" t="s">
        <v>8</v>
      </c>
      <c r="C15" s="2" t="str">
        <f>"92944922027818"</f>
        <v>92944922027818</v>
      </c>
      <c r="D15" s="4">
        <v>43040.798391203702</v>
      </c>
      <c r="E15" s="6" t="s">
        <v>131</v>
      </c>
      <c r="F15" s="1" t="s">
        <v>206</v>
      </c>
      <c r="G15" s="3">
        <v>261</v>
      </c>
      <c r="H15" s="1">
        <v>1</v>
      </c>
      <c r="I15" s="1" t="s">
        <v>79</v>
      </c>
    </row>
    <row r="16" spans="1:9" ht="31.5" x14ac:dyDescent="0.25">
      <c r="A16" s="1">
        <v>15</v>
      </c>
      <c r="B16" s="1" t="s">
        <v>8</v>
      </c>
      <c r="C16" s="2" t="str">
        <f>"92945022027818"</f>
        <v>92945022027818</v>
      </c>
      <c r="D16" s="4">
        <v>43040.797951388886</v>
      </c>
      <c r="E16" s="6" t="s">
        <v>132</v>
      </c>
      <c r="F16" s="1" t="s">
        <v>210</v>
      </c>
      <c r="G16" s="3">
        <v>262</v>
      </c>
      <c r="H16" s="1">
        <v>1</v>
      </c>
      <c r="I16" s="1" t="s">
        <v>20</v>
      </c>
    </row>
    <row r="17" spans="1:9" ht="31.5" x14ac:dyDescent="0.25">
      <c r="A17" s="1">
        <v>16</v>
      </c>
      <c r="B17" s="1" t="s">
        <v>8</v>
      </c>
      <c r="C17" s="2" t="str">
        <f>"92945122027818"</f>
        <v>92945122027818</v>
      </c>
      <c r="D17" s="4">
        <v>43040.797766203701</v>
      </c>
      <c r="E17" s="6" t="s">
        <v>133</v>
      </c>
      <c r="F17" s="1" t="s">
        <v>211</v>
      </c>
      <c r="G17" s="3">
        <v>263</v>
      </c>
      <c r="H17" s="1">
        <v>1</v>
      </c>
      <c r="I17" s="1" t="s">
        <v>115</v>
      </c>
    </row>
    <row r="18" spans="1:9" ht="31.5" x14ac:dyDescent="0.25">
      <c r="A18" s="1">
        <v>17</v>
      </c>
      <c r="B18" s="1" t="s">
        <v>8</v>
      </c>
      <c r="C18" s="2" t="str">
        <f>"92945222027818"</f>
        <v>92945222027818</v>
      </c>
      <c r="D18" s="4">
        <v>43040.797812500001</v>
      </c>
      <c r="E18" s="6" t="s">
        <v>134</v>
      </c>
      <c r="F18" s="1" t="s">
        <v>212</v>
      </c>
      <c r="G18" s="3">
        <v>264</v>
      </c>
      <c r="H18" s="1">
        <v>1</v>
      </c>
      <c r="I18" s="1" t="s">
        <v>67</v>
      </c>
    </row>
    <row r="19" spans="1:9" ht="31.5" x14ac:dyDescent="0.25">
      <c r="A19" s="1">
        <v>18</v>
      </c>
      <c r="B19" s="1" t="s">
        <v>8</v>
      </c>
      <c r="C19" s="2" t="str">
        <f>"92945322027818"</f>
        <v>92945322027818</v>
      </c>
      <c r="D19" s="4">
        <v>43040.796539351853</v>
      </c>
      <c r="E19" s="6" t="s">
        <v>135</v>
      </c>
      <c r="F19" s="1" t="s">
        <v>213</v>
      </c>
      <c r="G19" s="3">
        <v>265</v>
      </c>
      <c r="H19" s="1">
        <v>1</v>
      </c>
      <c r="I19" s="1" t="s">
        <v>83</v>
      </c>
    </row>
    <row r="20" spans="1:9" ht="31.5" x14ac:dyDescent="0.25">
      <c r="A20" s="1">
        <v>19</v>
      </c>
      <c r="B20" s="1" t="s">
        <v>8</v>
      </c>
      <c r="C20" s="2" t="str">
        <f>"92945422027818"</f>
        <v>92945422027818</v>
      </c>
      <c r="D20" s="4">
        <v>43040.797673611109</v>
      </c>
      <c r="E20" s="6" t="s">
        <v>136</v>
      </c>
      <c r="F20" s="1" t="s">
        <v>214</v>
      </c>
      <c r="G20" s="3">
        <v>266</v>
      </c>
      <c r="H20" s="1">
        <v>1</v>
      </c>
      <c r="I20" s="1" t="s">
        <v>82</v>
      </c>
    </row>
    <row r="21" spans="1:9" ht="31.5" x14ac:dyDescent="0.25">
      <c r="A21" s="1">
        <v>20</v>
      </c>
      <c r="B21" s="1" t="s">
        <v>8</v>
      </c>
      <c r="C21" s="2" t="str">
        <f>"92945522027818"</f>
        <v>92945522027818</v>
      </c>
      <c r="D21" s="4">
        <v>43040.796909722223</v>
      </c>
      <c r="E21" s="6" t="s">
        <v>137</v>
      </c>
      <c r="F21" s="1" t="s">
        <v>215</v>
      </c>
      <c r="G21" s="3">
        <v>267</v>
      </c>
      <c r="H21" s="1">
        <v>1</v>
      </c>
      <c r="I21" s="1" t="s">
        <v>81</v>
      </c>
    </row>
    <row r="22" spans="1:9" ht="31.5" x14ac:dyDescent="0.25">
      <c r="A22" s="1">
        <v>21</v>
      </c>
      <c r="B22" s="1" t="s">
        <v>8</v>
      </c>
      <c r="C22" s="2" t="str">
        <f>"92945622027818"</f>
        <v>92945622027818</v>
      </c>
      <c r="D22" s="4">
        <v>43040.797534722224</v>
      </c>
      <c r="E22" s="6" t="s">
        <v>138</v>
      </c>
      <c r="F22" s="1" t="s">
        <v>216</v>
      </c>
      <c r="G22" s="3">
        <v>268</v>
      </c>
      <c r="H22" s="1">
        <v>1</v>
      </c>
      <c r="I22" s="1" t="s">
        <v>111</v>
      </c>
    </row>
    <row r="23" spans="1:9" ht="31.5" x14ac:dyDescent="0.25">
      <c r="A23" s="1">
        <v>22</v>
      </c>
      <c r="B23" s="1" t="s">
        <v>8</v>
      </c>
      <c r="C23" s="2" t="str">
        <f>"92945722027818"</f>
        <v>92945722027818</v>
      </c>
      <c r="D23" s="4">
        <v>43040.797592592593</v>
      </c>
      <c r="E23" s="6" t="s">
        <v>139</v>
      </c>
      <c r="F23" s="1" t="s">
        <v>217</v>
      </c>
      <c r="G23" s="3">
        <v>269</v>
      </c>
      <c r="H23" s="1">
        <v>1</v>
      </c>
      <c r="I23" s="1" t="s">
        <v>14</v>
      </c>
    </row>
    <row r="24" spans="1:9" ht="31.5" x14ac:dyDescent="0.25">
      <c r="A24" s="1">
        <v>23</v>
      </c>
      <c r="B24" s="1" t="s">
        <v>8</v>
      </c>
      <c r="C24" s="2" t="str">
        <f>"92945822027818"</f>
        <v>92945822027818</v>
      </c>
      <c r="D24" s="4">
        <v>43040.797268518516</v>
      </c>
      <c r="E24" s="6" t="s">
        <v>140</v>
      </c>
      <c r="F24" s="1" t="s">
        <v>218</v>
      </c>
      <c r="G24" s="3">
        <v>270</v>
      </c>
      <c r="H24" s="1">
        <v>1</v>
      </c>
      <c r="I24" s="1" t="s">
        <v>66</v>
      </c>
    </row>
    <row r="25" spans="1:9" ht="31.5" x14ac:dyDescent="0.25">
      <c r="A25" s="1">
        <v>24</v>
      </c>
      <c r="B25" s="1" t="s">
        <v>8</v>
      </c>
      <c r="C25" s="2" t="str">
        <f>"92945922027818"</f>
        <v>92945922027818</v>
      </c>
      <c r="D25" s="4">
        <v>43040.796469907407</v>
      </c>
      <c r="E25" s="6" t="s">
        <v>141</v>
      </c>
      <c r="F25" s="1" t="s">
        <v>206</v>
      </c>
      <c r="G25" s="3">
        <v>271</v>
      </c>
      <c r="H25" s="1">
        <v>1</v>
      </c>
      <c r="I25" s="1" t="s">
        <v>16</v>
      </c>
    </row>
    <row r="26" spans="1:9" ht="31.5" x14ac:dyDescent="0.25">
      <c r="A26" s="1">
        <v>25</v>
      </c>
      <c r="B26" s="1" t="s">
        <v>8</v>
      </c>
      <c r="C26" s="2" t="str">
        <f>"92946022027818"</f>
        <v>92946022027818</v>
      </c>
      <c r="D26" s="4">
        <v>43040.795231481483</v>
      </c>
      <c r="E26" s="6" t="s">
        <v>142</v>
      </c>
      <c r="F26" s="1" t="s">
        <v>219</v>
      </c>
      <c r="G26" s="3">
        <v>272</v>
      </c>
      <c r="H26" s="1">
        <v>1</v>
      </c>
      <c r="I26" s="1" t="s">
        <v>15</v>
      </c>
    </row>
    <row r="27" spans="1:9" ht="31.5" x14ac:dyDescent="0.25">
      <c r="A27" s="1">
        <v>26</v>
      </c>
      <c r="B27" s="1" t="s">
        <v>8</v>
      </c>
      <c r="C27" s="2" t="str">
        <f>"92946122027818"</f>
        <v>92946122027818</v>
      </c>
      <c r="D27" s="4">
        <v>43040.79478009259</v>
      </c>
      <c r="E27" s="6" t="s">
        <v>143</v>
      </c>
      <c r="F27" s="1" t="s">
        <v>220</v>
      </c>
      <c r="G27" s="3">
        <v>273</v>
      </c>
      <c r="H27" s="1">
        <v>1</v>
      </c>
      <c r="I27" s="1" t="s">
        <v>18</v>
      </c>
    </row>
    <row r="28" spans="1:9" ht="31.5" x14ac:dyDescent="0.25">
      <c r="A28" s="1">
        <v>27</v>
      </c>
      <c r="B28" s="1" t="s">
        <v>8</v>
      </c>
      <c r="C28" s="2" t="str">
        <f>"92946222027818"</f>
        <v>92946222027818</v>
      </c>
      <c r="D28" s="4">
        <v>43040.796041666668</v>
      </c>
      <c r="E28" s="6" t="s">
        <v>144</v>
      </c>
      <c r="F28" s="1" t="s">
        <v>206</v>
      </c>
      <c r="G28" s="3">
        <v>274</v>
      </c>
      <c r="H28" s="1">
        <v>1</v>
      </c>
      <c r="I28" s="1" t="s">
        <v>17</v>
      </c>
    </row>
    <row r="29" spans="1:9" ht="31.5" x14ac:dyDescent="0.25">
      <c r="A29" s="1">
        <v>28</v>
      </c>
      <c r="B29" s="1" t="s">
        <v>8</v>
      </c>
      <c r="C29" s="2" t="str">
        <f>"92946322027818"</f>
        <v>92946322027818</v>
      </c>
      <c r="D29" s="4">
        <v>43040.793645833335</v>
      </c>
      <c r="E29" s="6" t="s">
        <v>145</v>
      </c>
      <c r="F29" s="1" t="s">
        <v>221</v>
      </c>
      <c r="G29" s="3">
        <v>275</v>
      </c>
      <c r="H29" s="1">
        <v>1</v>
      </c>
      <c r="I29" s="1" t="s">
        <v>19</v>
      </c>
    </row>
    <row r="30" spans="1:9" ht="31.5" x14ac:dyDescent="0.25">
      <c r="A30" s="1">
        <v>29</v>
      </c>
      <c r="B30" s="1" t="s">
        <v>8</v>
      </c>
      <c r="C30" s="2" t="str">
        <f>"92946422027818"</f>
        <v>92946422027818</v>
      </c>
      <c r="D30" s="4">
        <v>43040.796111111114</v>
      </c>
      <c r="E30" s="6" t="s">
        <v>146</v>
      </c>
      <c r="F30" s="1" t="s">
        <v>222</v>
      </c>
      <c r="G30" s="3">
        <v>276</v>
      </c>
      <c r="H30" s="1">
        <v>1</v>
      </c>
      <c r="I30" s="1" t="s">
        <v>78</v>
      </c>
    </row>
    <row r="31" spans="1:9" ht="31.5" x14ac:dyDescent="0.25">
      <c r="A31" s="1">
        <v>30</v>
      </c>
      <c r="B31" s="1" t="s">
        <v>8</v>
      </c>
      <c r="C31" s="2" t="str">
        <f>"92946522027818"</f>
        <v>92946522027818</v>
      </c>
      <c r="D31" s="4">
        <v>43040.79614583333</v>
      </c>
      <c r="E31" s="6" t="s">
        <v>147</v>
      </c>
      <c r="F31" s="1" t="s">
        <v>223</v>
      </c>
      <c r="G31" s="3">
        <v>277</v>
      </c>
      <c r="H31" s="1">
        <v>1</v>
      </c>
      <c r="I31" s="1" t="s">
        <v>20</v>
      </c>
    </row>
    <row r="32" spans="1:9" ht="31.5" x14ac:dyDescent="0.25">
      <c r="A32" s="1">
        <v>31</v>
      </c>
      <c r="B32" s="1" t="s">
        <v>8</v>
      </c>
      <c r="C32" s="2" t="str">
        <f>"92946622027818"</f>
        <v>92946622027818</v>
      </c>
      <c r="D32" s="4">
        <v>43040.796215277776</v>
      </c>
      <c r="E32" s="6" t="s">
        <v>148</v>
      </c>
      <c r="F32" s="1" t="s">
        <v>204</v>
      </c>
      <c r="G32" s="3">
        <v>278</v>
      </c>
      <c r="H32" s="1">
        <v>1</v>
      </c>
      <c r="I32" s="1" t="s">
        <v>13</v>
      </c>
    </row>
    <row r="33" spans="1:9" ht="31.5" x14ac:dyDescent="0.25">
      <c r="A33" s="1">
        <v>32</v>
      </c>
      <c r="B33" s="1" t="s">
        <v>8</v>
      </c>
      <c r="C33" s="2" t="str">
        <f>"92946722027818"</f>
        <v>92946722027818</v>
      </c>
      <c r="D33" s="4">
        <v>43040.79619212963</v>
      </c>
      <c r="E33" s="6" t="s">
        <v>149</v>
      </c>
      <c r="F33" s="1" t="s">
        <v>217</v>
      </c>
      <c r="G33" s="3">
        <v>279</v>
      </c>
      <c r="H33" s="1">
        <v>1</v>
      </c>
      <c r="I33" s="1" t="s">
        <v>95</v>
      </c>
    </row>
    <row r="34" spans="1:9" ht="31.5" x14ac:dyDescent="0.25">
      <c r="A34" s="1">
        <v>33</v>
      </c>
      <c r="B34" s="1" t="s">
        <v>8</v>
      </c>
      <c r="C34" s="2" t="str">
        <f>"92946822027818"</f>
        <v>92946822027818</v>
      </c>
      <c r="D34" s="4">
        <v>43040.796238425923</v>
      </c>
      <c r="E34" s="6" t="s">
        <v>150</v>
      </c>
      <c r="F34" s="1" t="s">
        <v>224</v>
      </c>
      <c r="G34" s="3">
        <v>280</v>
      </c>
      <c r="H34" s="1">
        <v>1</v>
      </c>
      <c r="I34" s="1" t="s">
        <v>24</v>
      </c>
    </row>
    <row r="35" spans="1:9" ht="31.5" x14ac:dyDescent="0.25">
      <c r="A35" s="1">
        <v>34</v>
      </c>
      <c r="B35" s="1" t="s">
        <v>8</v>
      </c>
      <c r="C35" s="2" t="str">
        <f>"92946922027818"</f>
        <v>92946922027818</v>
      </c>
      <c r="D35" s="4">
        <v>43040.796284722222</v>
      </c>
      <c r="E35" s="6" t="s">
        <v>151</v>
      </c>
      <c r="F35" s="1" t="s">
        <v>225</v>
      </c>
      <c r="G35" s="3">
        <v>281</v>
      </c>
      <c r="H35" s="1">
        <v>1</v>
      </c>
      <c r="I35" s="1" t="s">
        <v>77</v>
      </c>
    </row>
    <row r="36" spans="1:9" ht="31.5" x14ac:dyDescent="0.25">
      <c r="A36" s="1">
        <v>35</v>
      </c>
      <c r="B36" s="1" t="s">
        <v>8</v>
      </c>
      <c r="C36" s="2" t="str">
        <f>"92947022027818"</f>
        <v>92947022027818</v>
      </c>
      <c r="D36" s="4">
        <v>43040.796342592592</v>
      </c>
      <c r="E36" s="6" t="s">
        <v>152</v>
      </c>
      <c r="F36" s="1" t="s">
        <v>199</v>
      </c>
      <c r="G36" s="3">
        <v>282</v>
      </c>
      <c r="H36" s="1">
        <v>1</v>
      </c>
      <c r="I36" s="1" t="s">
        <v>43</v>
      </c>
    </row>
    <row r="37" spans="1:9" ht="31.5" x14ac:dyDescent="0.25">
      <c r="A37" s="1">
        <v>36</v>
      </c>
      <c r="B37" s="1" t="s">
        <v>8</v>
      </c>
      <c r="C37" s="2" t="str">
        <f>"92947122027818"</f>
        <v>92947122027818</v>
      </c>
      <c r="D37" s="4">
        <v>43040.796307870369</v>
      </c>
      <c r="E37" s="6" t="s">
        <v>153</v>
      </c>
      <c r="F37" s="1" t="s">
        <v>199</v>
      </c>
      <c r="G37" s="3">
        <v>283</v>
      </c>
      <c r="H37" s="1">
        <v>1</v>
      </c>
      <c r="I37" s="1" t="s">
        <v>22</v>
      </c>
    </row>
    <row r="38" spans="1:9" ht="31.5" x14ac:dyDescent="0.25">
      <c r="A38" s="1">
        <v>37</v>
      </c>
      <c r="B38" s="1" t="s">
        <v>8</v>
      </c>
      <c r="C38" s="2" t="str">
        <f>"92947222027818"</f>
        <v>92947222027818</v>
      </c>
      <c r="D38" s="4">
        <v>43040.796585648146</v>
      </c>
      <c r="E38" s="6" t="s">
        <v>154</v>
      </c>
      <c r="F38" s="1" t="s">
        <v>226</v>
      </c>
      <c r="G38" s="3">
        <v>284</v>
      </c>
      <c r="H38" s="1">
        <v>1</v>
      </c>
      <c r="I38" s="1" t="s">
        <v>21</v>
      </c>
    </row>
    <row r="39" spans="1:9" ht="31.5" x14ac:dyDescent="0.25">
      <c r="A39" s="1">
        <v>38</v>
      </c>
      <c r="B39" s="1" t="s">
        <v>8</v>
      </c>
      <c r="C39" s="2" t="str">
        <f>"92947322027818"</f>
        <v>92947322027818</v>
      </c>
      <c r="D39" s="4">
        <v>43040.796620370369</v>
      </c>
      <c r="E39" s="6" t="s">
        <v>155</v>
      </c>
      <c r="F39" s="1" t="s">
        <v>227</v>
      </c>
      <c r="G39" s="3">
        <v>285</v>
      </c>
      <c r="H39" s="1">
        <v>1</v>
      </c>
      <c r="I39" s="1" t="s">
        <v>23</v>
      </c>
    </row>
    <row r="40" spans="1:9" ht="31.5" x14ac:dyDescent="0.25">
      <c r="A40" s="1">
        <v>39</v>
      </c>
      <c r="B40" s="1" t="s">
        <v>8</v>
      </c>
      <c r="C40" s="2" t="str">
        <f>"92947422027818"</f>
        <v>92947422027818</v>
      </c>
      <c r="D40" s="4">
        <v>43040.796851851854</v>
      </c>
      <c r="E40" s="6" t="s">
        <v>156</v>
      </c>
      <c r="F40" s="1" t="s">
        <v>228</v>
      </c>
      <c r="G40" s="3">
        <v>286</v>
      </c>
      <c r="H40" s="1">
        <v>1</v>
      </c>
      <c r="I40" s="1" t="s">
        <v>68</v>
      </c>
    </row>
    <row r="41" spans="1:9" ht="31.5" x14ac:dyDescent="0.25">
      <c r="A41" s="1">
        <v>40</v>
      </c>
      <c r="B41" s="1" t="s">
        <v>8</v>
      </c>
      <c r="C41" s="2" t="str">
        <f>"92947522027818"</f>
        <v>92947522027818</v>
      </c>
      <c r="D41" s="4">
        <v>43040.796678240738</v>
      </c>
      <c r="E41" s="6" t="s">
        <v>157</v>
      </c>
      <c r="F41" s="1" t="s">
        <v>199</v>
      </c>
      <c r="G41" s="3">
        <v>287</v>
      </c>
      <c r="H41" s="1">
        <v>1</v>
      </c>
      <c r="I41" s="1" t="s">
        <v>25</v>
      </c>
    </row>
    <row r="42" spans="1:9" ht="31.5" x14ac:dyDescent="0.25">
      <c r="A42" s="1">
        <v>41</v>
      </c>
      <c r="B42" s="1" t="s">
        <v>8</v>
      </c>
      <c r="C42" s="2" t="str">
        <f>"92947622027818"</f>
        <v>92947622027818</v>
      </c>
      <c r="D42" s="4">
        <v>43040.796712962961</v>
      </c>
      <c r="E42" s="6" t="s">
        <v>158</v>
      </c>
      <c r="F42" s="1" t="s">
        <v>200</v>
      </c>
      <c r="G42" s="3">
        <v>288</v>
      </c>
      <c r="H42" s="1">
        <v>1</v>
      </c>
      <c r="I42" s="1" t="s">
        <v>74</v>
      </c>
    </row>
    <row r="43" spans="1:9" ht="31.5" x14ac:dyDescent="0.25">
      <c r="A43" s="1">
        <v>42</v>
      </c>
      <c r="B43" s="1" t="s">
        <v>8</v>
      </c>
      <c r="C43" s="2" t="str">
        <f>"92947722027818"</f>
        <v>92947722027818</v>
      </c>
      <c r="D43" s="4">
        <v>43040.796793981484</v>
      </c>
      <c r="E43" s="6" t="s">
        <v>159</v>
      </c>
      <c r="F43" s="1" t="s">
        <v>214</v>
      </c>
      <c r="G43" s="3">
        <v>289</v>
      </c>
      <c r="H43" s="1">
        <v>1</v>
      </c>
      <c r="I43" s="1" t="s">
        <v>57</v>
      </c>
    </row>
    <row r="44" spans="1:9" ht="31.5" x14ac:dyDescent="0.25">
      <c r="A44" s="1">
        <v>43</v>
      </c>
      <c r="B44" s="1" t="s">
        <v>8</v>
      </c>
      <c r="C44" s="2" t="str">
        <f>"92947822027818"</f>
        <v>92947822027818</v>
      </c>
      <c r="D44" s="4">
        <v>43040.7968287037</v>
      </c>
      <c r="E44" s="6" t="s">
        <v>160</v>
      </c>
      <c r="F44" s="1" t="s">
        <v>229</v>
      </c>
      <c r="G44" s="3">
        <v>290</v>
      </c>
      <c r="H44" s="1">
        <v>1</v>
      </c>
      <c r="I44" s="1" t="s">
        <v>92</v>
      </c>
    </row>
    <row r="45" spans="1:9" ht="31.5" x14ac:dyDescent="0.25">
      <c r="A45" s="1">
        <v>44</v>
      </c>
      <c r="B45" s="1" t="s">
        <v>8</v>
      </c>
      <c r="C45" s="2" t="str">
        <f>"92947922027818"</f>
        <v>92947922027818</v>
      </c>
      <c r="D45" s="4">
        <v>43040.796967592592</v>
      </c>
      <c r="E45" s="6" t="s">
        <v>161</v>
      </c>
      <c r="F45" s="1" t="s">
        <v>230</v>
      </c>
      <c r="G45" s="3">
        <v>291</v>
      </c>
      <c r="H45" s="1">
        <v>1</v>
      </c>
      <c r="I45" s="1" t="s">
        <v>75</v>
      </c>
    </row>
    <row r="46" spans="1:9" ht="31.5" x14ac:dyDescent="0.25">
      <c r="A46" s="1">
        <v>45</v>
      </c>
      <c r="B46" s="1" t="s">
        <v>8</v>
      </c>
      <c r="C46" s="2" t="str">
        <f>"92948022027818"</f>
        <v>92948022027818</v>
      </c>
      <c r="D46" s="4">
        <v>43040.797013888892</v>
      </c>
      <c r="E46" s="6" t="s">
        <v>162</v>
      </c>
      <c r="F46" s="1" t="s">
        <v>250</v>
      </c>
      <c r="G46" s="3">
        <v>292</v>
      </c>
      <c r="H46" s="1">
        <v>1</v>
      </c>
      <c r="I46" s="1" t="s">
        <v>27</v>
      </c>
    </row>
    <row r="47" spans="1:9" ht="31.5" x14ac:dyDescent="0.25">
      <c r="A47" s="1">
        <v>46</v>
      </c>
      <c r="B47" s="1" t="s">
        <v>8</v>
      </c>
      <c r="C47" s="2" t="str">
        <f>"92948122027818"</f>
        <v>92948122027818</v>
      </c>
      <c r="D47" s="4">
        <v>43040.797048611108</v>
      </c>
      <c r="E47" s="6" t="s">
        <v>163</v>
      </c>
      <c r="F47" s="1" t="s">
        <v>231</v>
      </c>
      <c r="G47" s="3">
        <v>293</v>
      </c>
      <c r="H47" s="1">
        <v>1</v>
      </c>
      <c r="I47" s="1" t="s">
        <v>28</v>
      </c>
    </row>
    <row r="48" spans="1:9" ht="31.5" x14ac:dyDescent="0.25">
      <c r="A48" s="1">
        <v>47</v>
      </c>
      <c r="B48" s="1" t="s">
        <v>8</v>
      </c>
      <c r="C48" s="2" t="str">
        <f>"92948222027818"</f>
        <v>92948222027818</v>
      </c>
      <c r="D48" s="4">
        <v>43040.797083333331</v>
      </c>
      <c r="E48" s="6" t="s">
        <v>164</v>
      </c>
      <c r="F48" s="1" t="s">
        <v>218</v>
      </c>
      <c r="G48" s="3">
        <v>294</v>
      </c>
      <c r="H48" s="1">
        <v>1</v>
      </c>
      <c r="I48" s="1" t="s">
        <v>71</v>
      </c>
    </row>
    <row r="49" spans="1:9" ht="31.5" x14ac:dyDescent="0.25">
      <c r="A49" s="1">
        <v>48</v>
      </c>
      <c r="B49" s="1" t="s">
        <v>8</v>
      </c>
      <c r="C49" s="2" t="str">
        <f>"92948322027818"</f>
        <v>92948322027818</v>
      </c>
      <c r="D49" s="4">
        <v>43040.795844907407</v>
      </c>
      <c r="E49" s="6" t="s">
        <v>165</v>
      </c>
      <c r="F49" s="1" t="s">
        <v>206</v>
      </c>
      <c r="G49" s="3" t="s">
        <v>31</v>
      </c>
      <c r="H49" s="1">
        <v>3</v>
      </c>
      <c r="I49" s="1" t="s">
        <v>32</v>
      </c>
    </row>
    <row r="50" spans="1:9" ht="31.5" x14ac:dyDescent="0.25">
      <c r="A50" s="1">
        <v>49</v>
      </c>
      <c r="B50" s="1" t="s">
        <v>8</v>
      </c>
      <c r="C50" s="2" t="str">
        <f>"92948422027818"</f>
        <v>92948422027818</v>
      </c>
      <c r="D50" s="4">
        <v>43040.797905092593</v>
      </c>
      <c r="E50" s="6" t="s">
        <v>166</v>
      </c>
      <c r="F50" s="1" t="s">
        <v>232</v>
      </c>
      <c r="G50" s="3" t="s">
        <v>109</v>
      </c>
      <c r="H50" s="1">
        <v>2</v>
      </c>
      <c r="I50" s="1" t="s">
        <v>110</v>
      </c>
    </row>
    <row r="51" spans="1:9" ht="31.5" x14ac:dyDescent="0.25">
      <c r="A51" s="1">
        <v>50</v>
      </c>
      <c r="B51" s="1" t="s">
        <v>8</v>
      </c>
      <c r="C51" s="2" t="str">
        <f>"92948522027818"</f>
        <v>92948522027818</v>
      </c>
      <c r="D51" s="4">
        <v>43040.795810185184</v>
      </c>
      <c r="E51" s="6" t="s">
        <v>167</v>
      </c>
      <c r="F51" s="1" t="s">
        <v>251</v>
      </c>
      <c r="G51" s="3" t="s">
        <v>107</v>
      </c>
      <c r="H51" s="1">
        <v>2</v>
      </c>
      <c r="I51" s="1" t="s">
        <v>108</v>
      </c>
    </row>
    <row r="52" spans="1:9" ht="31.5" x14ac:dyDescent="0.25">
      <c r="A52" s="1">
        <v>51</v>
      </c>
      <c r="B52" s="1" t="s">
        <v>8</v>
      </c>
      <c r="C52" s="2" t="str">
        <f>"92948622027818"</f>
        <v>92948622027818</v>
      </c>
      <c r="D52" s="4">
        <v>43040.797442129631</v>
      </c>
      <c r="E52" s="6" t="s">
        <v>168</v>
      </c>
      <c r="F52" s="1" t="s">
        <v>233</v>
      </c>
      <c r="G52" s="3" t="s">
        <v>29</v>
      </c>
      <c r="H52" s="1">
        <v>3</v>
      </c>
      <c r="I52" s="1" t="s">
        <v>30</v>
      </c>
    </row>
    <row r="53" spans="1:9" ht="31.5" x14ac:dyDescent="0.25">
      <c r="A53" s="1">
        <v>52</v>
      </c>
      <c r="B53" s="1" t="s">
        <v>8</v>
      </c>
      <c r="C53" s="2" t="str">
        <f>"92948722027818"</f>
        <v>92948722027818</v>
      </c>
      <c r="D53" s="4">
        <v>43040.795416666668</v>
      </c>
      <c r="E53" s="6" t="s">
        <v>169</v>
      </c>
      <c r="F53" s="1" t="s">
        <v>234</v>
      </c>
      <c r="G53" s="3" t="s">
        <v>44</v>
      </c>
      <c r="H53" s="1">
        <v>3</v>
      </c>
      <c r="I53" s="1" t="s">
        <v>45</v>
      </c>
    </row>
    <row r="54" spans="1:9" ht="31.5" x14ac:dyDescent="0.25">
      <c r="A54" s="1">
        <v>53</v>
      </c>
      <c r="B54" s="1" t="s">
        <v>8</v>
      </c>
      <c r="C54" s="2" t="str">
        <f>"08401422304178"</f>
        <v>08401422304178</v>
      </c>
      <c r="D54" s="4">
        <v>43040.799444444441</v>
      </c>
      <c r="E54" s="6" t="s">
        <v>170</v>
      </c>
      <c r="F54" s="1" t="s">
        <v>235</v>
      </c>
      <c r="G54" s="3" t="s">
        <v>41</v>
      </c>
      <c r="H54" s="1">
        <v>7</v>
      </c>
      <c r="I54" s="1" t="s">
        <v>42</v>
      </c>
    </row>
    <row r="55" spans="1:9" ht="31.5" x14ac:dyDescent="0.25">
      <c r="A55" s="1">
        <v>54</v>
      </c>
      <c r="B55" s="1" t="s">
        <v>8</v>
      </c>
      <c r="C55" s="2" t="str">
        <f>"92948922027818"</f>
        <v>92948922027818</v>
      </c>
      <c r="D55" s="4">
        <v>43040.794930555552</v>
      </c>
      <c r="E55" s="6" t="s">
        <v>171</v>
      </c>
      <c r="F55" s="1" t="s">
        <v>236</v>
      </c>
      <c r="G55" s="3" t="s">
        <v>105</v>
      </c>
      <c r="H55" s="1">
        <v>3</v>
      </c>
      <c r="I55" s="1" t="s">
        <v>106</v>
      </c>
    </row>
    <row r="56" spans="1:9" ht="31.5" x14ac:dyDescent="0.25">
      <c r="A56" s="1">
        <v>55</v>
      </c>
      <c r="B56" s="1" t="s">
        <v>8</v>
      </c>
      <c r="C56" s="2" t="str">
        <f>"92949022027818"</f>
        <v>92949022027818</v>
      </c>
      <c r="D56" s="4">
        <v>43040.795011574075</v>
      </c>
      <c r="E56" s="6" t="s">
        <v>172</v>
      </c>
      <c r="F56" s="1" t="s">
        <v>237</v>
      </c>
      <c r="G56" s="3" t="s">
        <v>103</v>
      </c>
      <c r="H56" s="1">
        <v>3</v>
      </c>
      <c r="I56" s="1" t="s">
        <v>104</v>
      </c>
    </row>
    <row r="57" spans="1:9" ht="31.5" x14ac:dyDescent="0.25">
      <c r="A57" s="1">
        <v>56</v>
      </c>
      <c r="B57" s="1" t="s">
        <v>8</v>
      </c>
      <c r="C57" s="2" t="str">
        <f>"92949122027818"</f>
        <v>92949122027818</v>
      </c>
      <c r="D57" s="4">
        <v>43040.79546296296</v>
      </c>
      <c r="E57" s="6" t="s">
        <v>173</v>
      </c>
      <c r="F57" s="1" t="s">
        <v>222</v>
      </c>
      <c r="G57" s="3" t="s">
        <v>101</v>
      </c>
      <c r="H57" s="1">
        <v>2</v>
      </c>
      <c r="I57" s="1" t="s">
        <v>102</v>
      </c>
    </row>
    <row r="58" spans="1:9" ht="31.5" x14ac:dyDescent="0.25">
      <c r="A58" s="1">
        <v>57</v>
      </c>
      <c r="B58" s="1" t="s">
        <v>8</v>
      </c>
      <c r="C58" s="2" t="str">
        <f>"08401922304178"</f>
        <v>08401922304178</v>
      </c>
      <c r="D58" s="4">
        <v>43040.800358796296</v>
      </c>
      <c r="E58" s="6" t="s">
        <v>174</v>
      </c>
      <c r="F58" s="1" t="s">
        <v>238</v>
      </c>
      <c r="G58" s="3" t="s">
        <v>99</v>
      </c>
      <c r="H58" s="1">
        <v>4</v>
      </c>
      <c r="I58" s="1" t="s">
        <v>100</v>
      </c>
    </row>
    <row r="59" spans="1:9" ht="31.5" x14ac:dyDescent="0.25">
      <c r="A59" s="1">
        <v>58</v>
      </c>
      <c r="B59" s="1" t="s">
        <v>8</v>
      </c>
      <c r="C59" s="2" t="str">
        <f>"92949322027818"</f>
        <v>92949322027818</v>
      </c>
      <c r="D59" s="4">
        <v>43040.795601851853</v>
      </c>
      <c r="E59" s="6" t="s">
        <v>175</v>
      </c>
      <c r="F59" s="1" t="s">
        <v>206</v>
      </c>
      <c r="G59" s="3" t="s">
        <v>58</v>
      </c>
      <c r="H59" s="1">
        <v>2</v>
      </c>
      <c r="I59" s="1" t="s">
        <v>59</v>
      </c>
    </row>
    <row r="60" spans="1:9" ht="31.5" x14ac:dyDescent="0.25">
      <c r="A60" s="1">
        <v>59</v>
      </c>
      <c r="B60" s="1" t="s">
        <v>8</v>
      </c>
      <c r="C60" s="2" t="str">
        <f>"92949422027818"</f>
        <v>92949422027818</v>
      </c>
      <c r="D60" s="4">
        <v>43040.795543981483</v>
      </c>
      <c r="E60" s="6" t="s">
        <v>176</v>
      </c>
      <c r="F60" s="1" t="s">
        <v>239</v>
      </c>
      <c r="G60" s="3" t="s">
        <v>72</v>
      </c>
      <c r="H60" s="1">
        <v>3</v>
      </c>
      <c r="I60" s="1" t="s">
        <v>73</v>
      </c>
    </row>
    <row r="61" spans="1:9" ht="31.5" x14ac:dyDescent="0.25">
      <c r="A61" s="1">
        <v>60</v>
      </c>
      <c r="B61" s="1" t="s">
        <v>8</v>
      </c>
      <c r="C61" s="2" t="str">
        <f>"08401722304178"</f>
        <v>08401722304178</v>
      </c>
      <c r="D61" s="4">
        <v>43040.800335648149</v>
      </c>
      <c r="E61" s="6" t="s">
        <v>177</v>
      </c>
      <c r="F61" s="1" t="s">
        <v>204</v>
      </c>
      <c r="G61" s="3" t="s">
        <v>64</v>
      </c>
      <c r="H61" s="1">
        <v>4</v>
      </c>
      <c r="I61" s="1" t="s">
        <v>42</v>
      </c>
    </row>
    <row r="62" spans="1:9" ht="31.5" x14ac:dyDescent="0.25">
      <c r="A62" s="1">
        <v>61</v>
      </c>
      <c r="B62" s="1" t="s">
        <v>8</v>
      </c>
      <c r="C62" s="2" t="str">
        <f>"92949622027818"</f>
        <v>92949622027818</v>
      </c>
      <c r="D62" s="4">
        <v>43040.795752314814</v>
      </c>
      <c r="E62" s="6" t="s">
        <v>178</v>
      </c>
      <c r="F62" s="1" t="s">
        <v>240</v>
      </c>
      <c r="G62" s="3" t="s">
        <v>62</v>
      </c>
      <c r="H62" s="1">
        <v>2</v>
      </c>
      <c r="I62" s="1" t="s">
        <v>63</v>
      </c>
    </row>
    <row r="63" spans="1:9" ht="31.5" x14ac:dyDescent="0.25">
      <c r="A63" s="1">
        <v>62</v>
      </c>
      <c r="B63" s="1" t="s">
        <v>8</v>
      </c>
      <c r="C63" s="2" t="str">
        <f>"92949722027818"</f>
        <v>92949722027818</v>
      </c>
      <c r="D63" s="4">
        <v>43040.794872685183</v>
      </c>
      <c r="E63" s="6" t="s">
        <v>179</v>
      </c>
      <c r="F63" s="1" t="s">
        <v>204</v>
      </c>
      <c r="G63" s="3" t="s">
        <v>60</v>
      </c>
      <c r="H63" s="1">
        <v>2</v>
      </c>
      <c r="I63" s="1" t="s">
        <v>61</v>
      </c>
    </row>
    <row r="64" spans="1:9" ht="31.5" x14ac:dyDescent="0.25">
      <c r="A64" s="1">
        <v>63</v>
      </c>
      <c r="B64" s="1" t="s">
        <v>8</v>
      </c>
      <c r="C64" s="2" t="str">
        <f>"08401522304178"</f>
        <v>08401522304178</v>
      </c>
      <c r="D64" s="4">
        <v>43040.799409722225</v>
      </c>
      <c r="E64" s="6" t="s">
        <v>180</v>
      </c>
      <c r="F64" s="1" t="s">
        <v>241</v>
      </c>
      <c r="G64" s="3" t="s">
        <v>116</v>
      </c>
      <c r="H64" s="1">
        <v>6</v>
      </c>
      <c r="I64" s="1" t="s">
        <v>117</v>
      </c>
    </row>
    <row r="65" spans="1:9" ht="31.5" x14ac:dyDescent="0.25">
      <c r="A65" s="1">
        <v>64</v>
      </c>
      <c r="B65" s="1" t="s">
        <v>8</v>
      </c>
      <c r="C65" s="2" t="str">
        <f>"08401122304178"</f>
        <v>08401122304178</v>
      </c>
      <c r="D65" s="4">
        <v>43040.792060185187</v>
      </c>
      <c r="E65" s="6" t="s">
        <v>181</v>
      </c>
      <c r="F65" s="1" t="s">
        <v>242</v>
      </c>
      <c r="G65" s="3" t="s">
        <v>39</v>
      </c>
      <c r="H65" s="1">
        <v>36</v>
      </c>
      <c r="I65" s="1" t="s">
        <v>40</v>
      </c>
    </row>
    <row r="66" spans="1:9" ht="31.5" x14ac:dyDescent="0.25">
      <c r="A66" s="1">
        <v>65</v>
      </c>
      <c r="B66" s="1" t="s">
        <v>8</v>
      </c>
      <c r="C66" s="2" t="str">
        <f>"92950022027818"</f>
        <v>92950022027818</v>
      </c>
      <c r="D66" s="4">
        <v>43040.793437499997</v>
      </c>
      <c r="E66" s="6" t="s">
        <v>182</v>
      </c>
      <c r="F66" s="1" t="s">
        <v>199</v>
      </c>
      <c r="G66" s="3" t="s">
        <v>69</v>
      </c>
      <c r="H66" s="1">
        <v>2</v>
      </c>
      <c r="I66" s="1" t="s">
        <v>70</v>
      </c>
    </row>
    <row r="67" spans="1:9" ht="31.5" x14ac:dyDescent="0.25">
      <c r="A67" s="1">
        <v>66</v>
      </c>
      <c r="B67" s="1" t="s">
        <v>8</v>
      </c>
      <c r="C67" s="2" t="str">
        <f>"92950122027818"</f>
        <v>92950122027818</v>
      </c>
      <c r="D67" s="4">
        <v>43040.797349537039</v>
      </c>
      <c r="E67" s="6" t="s">
        <v>183</v>
      </c>
      <c r="F67" s="1" t="s">
        <v>243</v>
      </c>
      <c r="G67" s="3" t="s">
        <v>33</v>
      </c>
      <c r="H67" s="1">
        <v>2</v>
      </c>
      <c r="I67" s="1" t="s">
        <v>34</v>
      </c>
    </row>
    <row r="68" spans="1:9" ht="31.5" x14ac:dyDescent="0.25">
      <c r="A68" s="1">
        <v>67</v>
      </c>
      <c r="B68" s="1" t="s">
        <v>8</v>
      </c>
      <c r="C68" s="2" t="str">
        <f>"08400922304178"</f>
        <v>08400922304178</v>
      </c>
      <c r="D68" s="4">
        <v>43040.790601851855</v>
      </c>
      <c r="E68" s="6" t="s">
        <v>184</v>
      </c>
      <c r="F68" s="1" t="s">
        <v>231</v>
      </c>
      <c r="G68" s="3" t="s">
        <v>65</v>
      </c>
      <c r="H68" s="1">
        <v>35</v>
      </c>
      <c r="I68" s="1" t="s">
        <v>40</v>
      </c>
    </row>
    <row r="69" spans="1:9" ht="31.5" x14ac:dyDescent="0.25">
      <c r="A69" s="1">
        <v>68</v>
      </c>
      <c r="B69" s="1" t="s">
        <v>8</v>
      </c>
      <c r="C69" s="2" t="str">
        <f>"92950322027818"</f>
        <v>92950322027818</v>
      </c>
      <c r="D69" s="4">
        <v>43040.793530092589</v>
      </c>
      <c r="E69" s="6" t="s">
        <v>185</v>
      </c>
      <c r="F69" s="1" t="s">
        <v>219</v>
      </c>
      <c r="G69" s="3" t="s">
        <v>96</v>
      </c>
      <c r="H69" s="1">
        <v>2</v>
      </c>
      <c r="I69" s="1" t="s">
        <v>97</v>
      </c>
    </row>
    <row r="70" spans="1:9" ht="31.5" x14ac:dyDescent="0.25">
      <c r="A70" s="1">
        <v>69</v>
      </c>
      <c r="B70" s="1" t="s">
        <v>8</v>
      </c>
      <c r="C70" s="2" t="str">
        <f>"08401022304178"</f>
        <v>08401022304178</v>
      </c>
      <c r="D70" s="4">
        <v>43040.791400462964</v>
      </c>
      <c r="E70" s="6" t="s">
        <v>186</v>
      </c>
      <c r="F70" s="1" t="s">
        <v>200</v>
      </c>
      <c r="G70" s="3" t="s">
        <v>90</v>
      </c>
      <c r="H70" s="1">
        <v>25</v>
      </c>
      <c r="I70" s="1" t="s">
        <v>91</v>
      </c>
    </row>
    <row r="71" spans="1:9" ht="31.5" x14ac:dyDescent="0.25">
      <c r="A71" s="1">
        <v>70</v>
      </c>
      <c r="B71" s="1" t="s">
        <v>8</v>
      </c>
      <c r="C71" s="2" t="str">
        <f>"92950522027818"</f>
        <v>92950522027818</v>
      </c>
      <c r="D71" s="4">
        <v>43040.795081018521</v>
      </c>
      <c r="E71" s="6" t="s">
        <v>162</v>
      </c>
      <c r="F71" s="1" t="s">
        <v>244</v>
      </c>
      <c r="G71" s="3" t="s">
        <v>88</v>
      </c>
      <c r="H71" s="1">
        <v>3</v>
      </c>
      <c r="I71" s="1" t="s">
        <v>89</v>
      </c>
    </row>
    <row r="72" spans="1:9" ht="31.5" x14ac:dyDescent="0.25">
      <c r="A72" s="1">
        <v>71</v>
      </c>
      <c r="B72" s="1" t="s">
        <v>8</v>
      </c>
      <c r="C72" s="2" t="str">
        <f>"08401822304178"</f>
        <v>08401822304178</v>
      </c>
      <c r="D72" s="4">
        <v>43040.800347222219</v>
      </c>
      <c r="E72" s="6" t="s">
        <v>187</v>
      </c>
      <c r="F72" s="1" t="s">
        <v>245</v>
      </c>
      <c r="G72" s="3" t="s">
        <v>86</v>
      </c>
      <c r="H72" s="1">
        <v>4</v>
      </c>
      <c r="I72" s="1" t="s">
        <v>87</v>
      </c>
    </row>
    <row r="73" spans="1:9" ht="31.5" x14ac:dyDescent="0.25">
      <c r="A73" s="1">
        <v>72</v>
      </c>
      <c r="B73" s="1" t="s">
        <v>8</v>
      </c>
      <c r="C73" s="2" t="str">
        <f>"92950722027818"</f>
        <v>92950722027818</v>
      </c>
      <c r="D73" s="4">
        <v>43040.795960648145</v>
      </c>
      <c r="E73" s="6" t="s">
        <v>188</v>
      </c>
      <c r="F73" s="1" t="s">
        <v>226</v>
      </c>
      <c r="G73" s="3" t="s">
        <v>84</v>
      </c>
      <c r="H73" s="1">
        <v>3</v>
      </c>
      <c r="I73" s="1" t="s">
        <v>85</v>
      </c>
    </row>
    <row r="74" spans="1:9" ht="31.5" x14ac:dyDescent="0.25">
      <c r="A74" s="1">
        <v>73</v>
      </c>
      <c r="B74" s="1" t="s">
        <v>8</v>
      </c>
      <c r="C74" s="2" t="str">
        <f>"92950822027818"</f>
        <v>92950822027818</v>
      </c>
      <c r="D74" s="4">
        <v>43040.795185185183</v>
      </c>
      <c r="E74" s="6" t="s">
        <v>189</v>
      </c>
      <c r="F74" s="1" t="s">
        <v>230</v>
      </c>
      <c r="G74" s="3" t="s">
        <v>35</v>
      </c>
      <c r="H74" s="1">
        <v>2</v>
      </c>
      <c r="I74" s="1" t="s">
        <v>36</v>
      </c>
    </row>
    <row r="75" spans="1:9" ht="31.5" x14ac:dyDescent="0.25">
      <c r="A75" s="1">
        <v>74</v>
      </c>
      <c r="B75" s="1" t="s">
        <v>8</v>
      </c>
      <c r="C75" s="2" t="str">
        <f>"92950922027818"</f>
        <v>92950922027818</v>
      </c>
      <c r="D75" s="4">
        <v>43040.795324074075</v>
      </c>
      <c r="E75" s="6" t="s">
        <v>190</v>
      </c>
      <c r="F75" s="1" t="s">
        <v>222</v>
      </c>
      <c r="G75" s="3" t="s">
        <v>55</v>
      </c>
      <c r="H75" s="1">
        <v>2</v>
      </c>
      <c r="I75" s="1" t="s">
        <v>56</v>
      </c>
    </row>
    <row r="76" spans="1:9" ht="31.5" x14ac:dyDescent="0.25">
      <c r="A76" s="1">
        <v>75</v>
      </c>
      <c r="B76" s="1" t="s">
        <v>8</v>
      </c>
      <c r="C76" s="2" t="str">
        <f>"92951022027818"</f>
        <v>92951022027818</v>
      </c>
      <c r="D76" s="4">
        <v>43040.794814814813</v>
      </c>
      <c r="E76" s="6" t="s">
        <v>191</v>
      </c>
      <c r="F76" s="1" t="s">
        <v>246</v>
      </c>
      <c r="G76" s="3" t="s">
        <v>37</v>
      </c>
      <c r="H76" s="1">
        <v>2</v>
      </c>
      <c r="I76" s="1" t="s">
        <v>38</v>
      </c>
    </row>
    <row r="77" spans="1:9" ht="31.5" x14ac:dyDescent="0.25">
      <c r="A77" s="1">
        <v>76</v>
      </c>
      <c r="B77" s="1" t="s">
        <v>8</v>
      </c>
      <c r="C77" s="2" t="str">
        <f>"08401222304178"</f>
        <v>08401222304178</v>
      </c>
      <c r="D77" s="4">
        <v>43040.793981481482</v>
      </c>
      <c r="E77" s="6" t="s">
        <v>192</v>
      </c>
      <c r="F77" s="1" t="s">
        <v>231</v>
      </c>
      <c r="G77" s="3" t="s">
        <v>53</v>
      </c>
      <c r="H77" s="1">
        <v>5</v>
      </c>
      <c r="I77" s="1" t="s">
        <v>54</v>
      </c>
    </row>
    <row r="78" spans="1:9" ht="31.5" x14ac:dyDescent="0.25">
      <c r="A78" s="1">
        <v>77</v>
      </c>
      <c r="B78" s="1" t="s">
        <v>8</v>
      </c>
      <c r="C78" s="2" t="str">
        <f>"08401322304178"</f>
        <v>08401322304178</v>
      </c>
      <c r="D78" s="4">
        <v>43040.794363425928</v>
      </c>
      <c r="E78" s="6" t="s">
        <v>193</v>
      </c>
      <c r="F78" s="1" t="s">
        <v>222</v>
      </c>
      <c r="G78" s="3" t="s">
        <v>52</v>
      </c>
      <c r="H78" s="1">
        <v>12</v>
      </c>
      <c r="I78" s="1" t="s">
        <v>42</v>
      </c>
    </row>
    <row r="79" spans="1:9" ht="31.5" x14ac:dyDescent="0.25">
      <c r="A79" s="1">
        <v>78</v>
      </c>
      <c r="B79" s="1" t="s">
        <v>8</v>
      </c>
      <c r="C79" s="2" t="str">
        <f>"92951322027818"</f>
        <v>92951322027818</v>
      </c>
      <c r="D79" s="4">
        <v>43040.796423611115</v>
      </c>
      <c r="E79" s="6" t="s">
        <v>194</v>
      </c>
      <c r="F79" s="1" t="s">
        <v>247</v>
      </c>
      <c r="G79" s="3" t="s">
        <v>50</v>
      </c>
      <c r="H79" s="1">
        <v>2</v>
      </c>
      <c r="I79" s="1" t="s">
        <v>51</v>
      </c>
    </row>
    <row r="80" spans="1:9" ht="31.5" x14ac:dyDescent="0.25">
      <c r="A80" s="1">
        <v>79</v>
      </c>
      <c r="B80" s="1" t="s">
        <v>8</v>
      </c>
      <c r="C80" s="2" t="str">
        <f>"08401622304178"</f>
        <v>08401622304178</v>
      </c>
      <c r="D80" s="4">
        <v>43040.799398148149</v>
      </c>
      <c r="E80" s="6" t="s">
        <v>195</v>
      </c>
      <c r="F80" s="1" t="s">
        <v>248</v>
      </c>
      <c r="G80" s="3" t="s">
        <v>48</v>
      </c>
      <c r="H80" s="1">
        <v>8</v>
      </c>
      <c r="I80" s="1" t="s">
        <v>49</v>
      </c>
    </row>
    <row r="81" spans="1:9" ht="31.5" x14ac:dyDescent="0.25">
      <c r="A81" s="1">
        <v>80</v>
      </c>
      <c r="B81" s="1" t="s">
        <v>8</v>
      </c>
      <c r="C81" s="2" t="str">
        <f>"92951522027818"</f>
        <v>92951522027818</v>
      </c>
      <c r="D81" s="4">
        <v>43040.797303240739</v>
      </c>
      <c r="E81" s="6" t="s">
        <v>196</v>
      </c>
      <c r="F81" s="1" t="s">
        <v>206</v>
      </c>
      <c r="G81" s="3" t="s">
        <v>46</v>
      </c>
      <c r="H81" s="1">
        <v>2</v>
      </c>
      <c r="I81" s="1" t="s">
        <v>47</v>
      </c>
    </row>
  </sheetData>
  <sortState ref="A2:L82">
    <sortCondition ref="G2:G82"/>
  </sortState>
  <phoneticPr fontId="18" type="noConversion"/>
  <pageMargins left="0.75" right="0.75" top="1" bottom="1" header="0.5" footer="0.5"/>
  <pageSetup paperSize="9" scale="5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C000240754_20171102_POST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wenminyu[游文閔]</cp:lastModifiedBy>
  <cp:lastPrinted>2017-11-02T02:35:27Z</cp:lastPrinted>
  <dcterms:created xsi:type="dcterms:W3CDTF">2017-11-02T02:37:57Z</dcterms:created>
  <dcterms:modified xsi:type="dcterms:W3CDTF">2017-11-02T03:50:39Z</dcterms:modified>
</cp:coreProperties>
</file>