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9645"/>
  </bookViews>
  <sheets>
    <sheet name="C000240754_20171207_POST" sheetId="1" r:id="rId1"/>
  </sheets>
  <calcPr calcId="145621"/>
</workbook>
</file>

<file path=xl/calcChain.xml><?xml version="1.0" encoding="utf-8"?>
<calcChain xmlns="http://schemas.openxmlformats.org/spreadsheetml/2006/main">
  <c r="C259" i="1" l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<sst xmlns="http://schemas.openxmlformats.org/spreadsheetml/2006/main" count="1039" uniqueCount="570">
  <si>
    <t>NO.</t>
  </si>
  <si>
    <t>類別</t>
  </si>
  <si>
    <t>物流編號</t>
  </si>
  <si>
    <t>入件日</t>
  </si>
  <si>
    <t>數量</t>
  </si>
  <si>
    <t>處理進度</t>
  </si>
  <si>
    <t>宅配</t>
  </si>
  <si>
    <t>完成 2017-12-07 17:03:27</t>
  </si>
  <si>
    <t>完成 2017-12-07 14:55:42</t>
  </si>
  <si>
    <t>完成 2017-12-07 17:57:00</t>
  </si>
  <si>
    <t>異常 投遞不成功</t>
  </si>
  <si>
    <t>完成 2017-12-07 13:54:56</t>
  </si>
  <si>
    <t>完成 2017-12-07 16:14:42</t>
  </si>
  <si>
    <t>完成 2017-12-07 12:28:01</t>
  </si>
  <si>
    <t>完成 2017-12-07 15:49:15</t>
  </si>
  <si>
    <t>完成 2017-12-07 12:47:15</t>
  </si>
  <si>
    <t>完成 2017-12-07 13:54:41</t>
  </si>
  <si>
    <t>完成 2017-12-07 15:22:00</t>
  </si>
  <si>
    <t>完成 2017-12-07 14:32:15</t>
  </si>
  <si>
    <t>完成 2017-12-07 15:55:05</t>
  </si>
  <si>
    <t>完成 2017-12-07 16:04:00</t>
  </si>
  <si>
    <t>完成 2017-12-07 16:16:29</t>
  </si>
  <si>
    <t>完成 2017-12-07 15:07:04</t>
  </si>
  <si>
    <t>完成 2017-12-07 14:39:20</t>
  </si>
  <si>
    <t>完成 2017-12-07 13:16:01</t>
  </si>
  <si>
    <t>完成 2017-12-07 13:22:04</t>
  </si>
  <si>
    <t>完成 2017-12-07 12:18:02</t>
  </si>
  <si>
    <t>完成 2017-12-07 15:40:00</t>
  </si>
  <si>
    <t>完成 2017-12-07 11:40:43</t>
  </si>
  <si>
    <t>完成 2017-12-07 15:30:56</t>
  </si>
  <si>
    <t>完成 2017-12-07 13:40:00</t>
  </si>
  <si>
    <t>完成 2017-12-07 13:36:52</t>
  </si>
  <si>
    <t>完成 2017-12-07 13:15:30</t>
  </si>
  <si>
    <t>完成 2017-12-07 13:22:17</t>
  </si>
  <si>
    <t>完成 2017-12-07 11:45:06</t>
  </si>
  <si>
    <t>完成 2017-12-07 14:47:35</t>
  </si>
  <si>
    <t>完成 2017-12-07 10:40:38</t>
  </si>
  <si>
    <t>完成 2017-12-07 16:12:56</t>
  </si>
  <si>
    <t>完成 2017-12-07 14:38:29</t>
  </si>
  <si>
    <t>完成 2017-12-07 15:23:49</t>
  </si>
  <si>
    <t>完成 2017-12-07 13:36:40</t>
  </si>
  <si>
    <t>已入件 2017-12-06 19:17:08</t>
  </si>
  <si>
    <t>已入件 2017-12-06 19:44:02</t>
  </si>
  <si>
    <t>完成 2017-12-07 15:57:49</t>
  </si>
  <si>
    <t>完成 2017-12-07 17:26:32</t>
  </si>
  <si>
    <t>完成 2017-12-07 11:45:01</t>
  </si>
  <si>
    <t>完成 2017-12-07 12:41:00</t>
  </si>
  <si>
    <t>完成 2017-12-07 13:41:23</t>
  </si>
  <si>
    <t>完成 2017-12-07 15:07:18</t>
  </si>
  <si>
    <t>完成 2017-12-07 14:49:00</t>
  </si>
  <si>
    <t>EdgarReyesJr</t>
  </si>
  <si>
    <t>完成 2017-12-07 14:47:29</t>
  </si>
  <si>
    <t>完成 2017-12-07 14:32:23</t>
  </si>
  <si>
    <t>完成 2017-12-07 14:07:00</t>
  </si>
  <si>
    <t>RomeoCallejo</t>
  </si>
  <si>
    <t>完成 2017-12-07 16:37:06</t>
  </si>
  <si>
    <t>投遞中 2017-12-06 21:59:27</t>
  </si>
  <si>
    <t>完成 2017-12-07 15:42:47</t>
  </si>
  <si>
    <t>完成 2017-12-07 15:46:16</t>
  </si>
  <si>
    <t>完成 2017-12-07 15:40:45</t>
  </si>
  <si>
    <t>完成 2017-12-07 10:13:53</t>
  </si>
  <si>
    <t>DerwinDatario</t>
  </si>
  <si>
    <t>完成 2017-12-07 16:38:55</t>
  </si>
  <si>
    <t>已入件 2017-12-06 18:42:49</t>
  </si>
  <si>
    <t>已入件 2017-12-06 18:42:41</t>
  </si>
  <si>
    <t>已入件 2017-12-06 19:02:48</t>
  </si>
  <si>
    <t>完成 2017-12-07 15:40:38</t>
  </si>
  <si>
    <t>完成 2017-12-07 09:46:33</t>
  </si>
  <si>
    <t>投遞中 2017-12-06 22:13:09</t>
  </si>
  <si>
    <t>JOHNMARK</t>
  </si>
  <si>
    <t>完成 2017-12-07 15:03:39</t>
  </si>
  <si>
    <t>完成 2017-12-07 15:28:00</t>
  </si>
  <si>
    <t>完成 2017-12-07 17:37:33</t>
  </si>
  <si>
    <t>完成 2017-12-07 12:49:32</t>
  </si>
  <si>
    <t>完成 2017-12-07 13:36:36</t>
  </si>
  <si>
    <t>投遞中 2017-12-06 22:26:12</t>
  </si>
  <si>
    <t>完成 2017-12-07 14:42:31</t>
  </si>
  <si>
    <t>完成 2017-12-07 13:19:00</t>
  </si>
  <si>
    <t>完成 2017-12-07 13:24:52</t>
  </si>
  <si>
    <t>完成 2017-12-07 13:20:01</t>
  </si>
  <si>
    <t>完成 2017-12-07 14:00:31</t>
  </si>
  <si>
    <t>已入件 2017-12-06 19:01:05</t>
  </si>
  <si>
    <t>已入件 2017-12-06 18:49:05</t>
  </si>
  <si>
    <t>投遞中 2017-12-06 22:21:46</t>
  </si>
  <si>
    <t>已入件 2017-12-06 18:49:08</t>
  </si>
  <si>
    <t>完成 2017-12-07 13:44:21</t>
  </si>
  <si>
    <t>已入件 2017-12-06 18:42:39</t>
  </si>
  <si>
    <t>PALATTAOMARKANTHONY</t>
  </si>
  <si>
    <t>RichardBalela</t>
  </si>
  <si>
    <t>已入件 2017-12-06 18:42:43</t>
  </si>
  <si>
    <t>完成 2017-12-07 13:34:56</t>
  </si>
  <si>
    <t>完成 2017-12-07 17:36:48</t>
  </si>
  <si>
    <t>完成 2017-12-07 14:57:50</t>
  </si>
  <si>
    <t>已入件 2017-12-06 19:00:32</t>
  </si>
  <si>
    <t>完成 2017-12-07 13:16:23</t>
  </si>
  <si>
    <t>完成 2017-12-07 12:10:00</t>
  </si>
  <si>
    <t>完成 2017-12-07 12:49:44</t>
  </si>
  <si>
    <t>完成 2017-12-07 14:52:00</t>
  </si>
  <si>
    <t>已入件 2017-12-06 19:01:38</t>
  </si>
  <si>
    <t>已入件 2017-12-06 18:57:22</t>
  </si>
  <si>
    <t>已入件 2017-12-06 19:16:33</t>
  </si>
  <si>
    <t>完成 2017-12-07 14:20:11</t>
  </si>
  <si>
    <t>已入件 2017-12-06 18:42:54</t>
  </si>
  <si>
    <t>完成 2017-12-07 16:28:39</t>
  </si>
  <si>
    <t>完成 2017-12-07 14:13:44</t>
  </si>
  <si>
    <t>LANAOANAGUSTINCOMPAS</t>
  </si>
  <si>
    <t>完成 2017-12-07 14:04:18</t>
  </si>
  <si>
    <t>完成 2017-12-07 15:46:00</t>
  </si>
  <si>
    <t>完成 2017-12-07 14:47:33</t>
  </si>
  <si>
    <t>完成 2017-12-07 15:55:19</t>
  </si>
  <si>
    <t>完成 2017-12-07 16:17:00</t>
  </si>
  <si>
    <t>完成 2017-12-07 10:17:32</t>
  </si>
  <si>
    <t>完成 2017-12-07 13:52:30</t>
  </si>
  <si>
    <t>已入件 2017-12-06 19:17:54</t>
  </si>
  <si>
    <t>已入件 2017-12-06 19:44:18</t>
  </si>
  <si>
    <t>投遞中 2017-12-06 22:21:21</t>
  </si>
  <si>
    <t>已入件 2017-12-06 18:45:06</t>
  </si>
  <si>
    <t>已入件 2017-12-06 18:44:25</t>
  </si>
  <si>
    <t>完成 2017-12-07 14:46:57</t>
  </si>
  <si>
    <t>已入件 2017-12-06 18:44:26</t>
  </si>
  <si>
    <t>完成 2017-12-07 14:55:36</t>
  </si>
  <si>
    <t>已入件 2017-12-06 18:45:47</t>
  </si>
  <si>
    <t>已入件 2017-12-06 19:02:04</t>
  </si>
  <si>
    <t>已入件 2017-12-06 18:45:08</t>
  </si>
  <si>
    <t>完成 2017-12-07 12:59:15</t>
  </si>
  <si>
    <t>已入件 2017-12-06 18:46:00</t>
  </si>
  <si>
    <t>完成 2017-12-07 16:31:31</t>
  </si>
  <si>
    <t>已入件 2017-12-06 18:36:56</t>
  </si>
  <si>
    <t>已入件 2017-12-06 18:37:35</t>
  </si>
  <si>
    <t>完成 2017-12-07 13:34:52</t>
  </si>
  <si>
    <t>完成 2017-12-07 14:29:09</t>
  </si>
  <si>
    <t>完成 2017-12-07 10:21:49</t>
  </si>
  <si>
    <t>完成 2017-12-07 14:04:08</t>
  </si>
  <si>
    <t>完成 2017-12-07 15:16:01</t>
  </si>
  <si>
    <t>已入件 2017-12-06 19:44:54</t>
  </si>
  <si>
    <t>完成 2017-12-07 14:35:12</t>
  </si>
  <si>
    <t>完成 2017-12-07 16:37:29</t>
  </si>
  <si>
    <t>完成 2017-12-07 13:06:53</t>
  </si>
  <si>
    <t>完成 2017-12-07 14:52:18</t>
  </si>
  <si>
    <t>完成 2017-12-07 15:15:00</t>
  </si>
  <si>
    <t>完成 2017-12-07 13:44:44</t>
  </si>
  <si>
    <t>完成 2017-12-07 13:09:56</t>
  </si>
  <si>
    <t>完成 2017-12-07 15:02:18</t>
  </si>
  <si>
    <t>完成 2017-12-07 13:47:18</t>
  </si>
  <si>
    <t>完成 2017-12-07 14:37:15</t>
  </si>
  <si>
    <t>完成 2017-12-07 14:01:58</t>
  </si>
  <si>
    <t>完成 2017-12-07 14:38:38</t>
  </si>
  <si>
    <t>完成 2017-12-07 17:49:29</t>
  </si>
  <si>
    <t>完成 2017-12-07 14:33:46</t>
  </si>
  <si>
    <t>完成 2017-12-07 17:02:58</t>
  </si>
  <si>
    <t>完成 2017-12-07 15:48:14</t>
  </si>
  <si>
    <t>已入件 2017-12-06 19:45:18</t>
  </si>
  <si>
    <t>完成 2017-12-07 17:41:48</t>
  </si>
  <si>
    <t>已入件 2017-12-06 18:37:14</t>
  </si>
  <si>
    <t>已入件 2017-12-06 18:49:50</t>
  </si>
  <si>
    <t>已入件 2017-12-06 19:18:20</t>
  </si>
  <si>
    <t>投遞中 2017-12-06 22:23:48</t>
  </si>
  <si>
    <t>已入件 2017-12-06 18:49:48</t>
  </si>
  <si>
    <t>完成 2017-12-07 13:05:54</t>
  </si>
  <si>
    <t>完成 2017-12-07 16:21:25</t>
  </si>
  <si>
    <t>已入件 2017-12-06 19:45:33</t>
  </si>
  <si>
    <t>完成 2017-12-07 16:49:00</t>
  </si>
  <si>
    <t>完成 2017-12-07 16:25:52</t>
  </si>
  <si>
    <t>完成 2017-12-07 15:06:33</t>
  </si>
  <si>
    <t>完成 2017-12-07 15:01:37</t>
  </si>
  <si>
    <t>完成 2017-12-07 13:43:04</t>
  </si>
  <si>
    <t>完成 2017-12-07 14:01:54</t>
  </si>
  <si>
    <t>完成 2017-12-07 13:21:05</t>
  </si>
  <si>
    <t>已入件 2017-12-06 19:45:47</t>
  </si>
  <si>
    <t>完成 2017-12-07 15:38:28</t>
  </si>
  <si>
    <t>完成 2017-12-07 13:48:37</t>
  </si>
  <si>
    <t>JUNELM.TINGCO</t>
  </si>
  <si>
    <t>完成 2017-12-07 13:07:43</t>
  </si>
  <si>
    <t>完成 2017-12-07 12:58:02</t>
  </si>
  <si>
    <t>完成 2017-12-07 17:05:18</t>
  </si>
  <si>
    <t>完成 2017-12-07 14:45:50</t>
  </si>
  <si>
    <t>完成 2017-12-07 12:07:54</t>
  </si>
  <si>
    <t>完成 2017-12-07 14:40:37</t>
  </si>
  <si>
    <t>完成 2017-12-07 15:46:20</t>
  </si>
  <si>
    <t>完成 2017-12-07 15:57:34</t>
  </si>
  <si>
    <t>完成 2017-12-07 15:26:26</t>
  </si>
  <si>
    <t>已入件 2017-12-06 18:44:11</t>
  </si>
  <si>
    <t>完成 2017-12-07 14:04:11</t>
  </si>
  <si>
    <t>完成 2017-12-07 13:51:35</t>
  </si>
  <si>
    <t>完成 2017-12-07 16:36:16</t>
  </si>
  <si>
    <t>完成 2017-12-07 15:54:20</t>
  </si>
  <si>
    <t>完成 2017-12-07 16:16:43</t>
  </si>
  <si>
    <t>完成 2017-12-07 13:10:16</t>
  </si>
  <si>
    <t>完成 2017-12-07 14:41:51</t>
  </si>
  <si>
    <t>完成 2017-12-07 13:02:05</t>
  </si>
  <si>
    <t>完成 2017-12-07 12:38:01</t>
  </si>
  <si>
    <t>完成 2017-12-07 16:25:00</t>
  </si>
  <si>
    <t>完成 2017-12-07 13:53:39</t>
  </si>
  <si>
    <t>完成 2017-12-07 13:49:15</t>
  </si>
  <si>
    <t>完成 2017-12-07 17:14:46</t>
  </si>
  <si>
    <t>完成 2017-12-07 17:17:08</t>
  </si>
  <si>
    <t>投遞中 2017-12-06 22:29:31</t>
  </si>
  <si>
    <t>JosephGeneroso</t>
  </si>
  <si>
    <t>完成 2017-12-07 12:40:50</t>
  </si>
  <si>
    <t>完成 2017-12-07 12:45:04</t>
  </si>
  <si>
    <t>完成 2017-12-07 15:49:04</t>
  </si>
  <si>
    <t>完成 2017-12-07 15:16:00</t>
  </si>
  <si>
    <t>完成 2017-12-07 13:42:42</t>
  </si>
  <si>
    <t>完成 2017-12-07 14:41:22</t>
  </si>
  <si>
    <t>完成 2017-12-07 17:19:36</t>
  </si>
  <si>
    <t>已入件 2017-12-06 18:42:47</t>
  </si>
  <si>
    <t>完成 2017-12-07 13:27:38</t>
  </si>
  <si>
    <t>完成 2017-12-07 14:55:49</t>
  </si>
  <si>
    <t>完成 2017-12-07 14:41:25</t>
  </si>
  <si>
    <t>已入件 2017-12-06 18:49:09</t>
  </si>
  <si>
    <t>完成 2017-12-07 16:28:00</t>
  </si>
  <si>
    <t>已入件 2017-12-06 19:46:34</t>
  </si>
  <si>
    <t>已入件 2017-12-06 18:37:51</t>
  </si>
  <si>
    <t>完成 2017-12-07 15:34:51</t>
  </si>
  <si>
    <t>已入件 2017-12-06 18:59:46</t>
  </si>
  <si>
    <t>PERALTATOMASHADLOC</t>
  </si>
  <si>
    <t>已入件 2017-12-06 18:49:06</t>
  </si>
  <si>
    <t>已入件 2017-12-06 18:49:51</t>
  </si>
  <si>
    <t>完成 2017-12-07 13:04:47</t>
  </si>
  <si>
    <t>完成 2017-12-07 15:46:56</t>
  </si>
  <si>
    <t>完成 2017-12-07 14:15:21</t>
  </si>
  <si>
    <t>完成 2017-12-07 15:58:19</t>
  </si>
  <si>
    <t>完成 2017-12-07 15:58:47</t>
  </si>
  <si>
    <t>已入件 2017-12-06 19:46:01</t>
  </si>
  <si>
    <t>完成 2017-12-07 10:00:59</t>
  </si>
  <si>
    <t>已入件 2017-12-06 19:17:32</t>
  </si>
  <si>
    <t>完成 2017-12-07 14:00:48</t>
  </si>
  <si>
    <t>已入件 2017-12-06 18:44:24</t>
  </si>
  <si>
    <t>已入件 2017-12-06 18:45:05</t>
  </si>
  <si>
    <t>已入件 2017-12-06 18:36:43</t>
  </si>
  <si>
    <t>已入件 2017-12-06 19:44:38</t>
  </si>
  <si>
    <t>完成 2017-12-07 13:57:44</t>
  </si>
  <si>
    <t>完成 2017-12-07 11:49:22</t>
  </si>
  <si>
    <t>完成 2017-12-07 14:06:21</t>
  </si>
  <si>
    <t>完成 2017-12-07 12:56:01</t>
  </si>
  <si>
    <t>投遞中 2017-12-06 22:23:50</t>
  </si>
  <si>
    <t>新北市新店區(231)</t>
  </si>
  <si>
    <t>新北市永和區(234)</t>
  </si>
  <si>
    <t>桃園市龍潭區(325)</t>
  </si>
  <si>
    <t>桃園市觀音區(328)</t>
  </si>
  <si>
    <t>新北市新莊區(242)</t>
  </si>
  <si>
    <t>臺中市潭子區(427)</t>
  </si>
  <si>
    <t>新竹縣湖口鄉(303)</t>
  </si>
  <si>
    <t>新北市淡水區(251)</t>
  </si>
  <si>
    <t>新北市蘆洲區(247)</t>
  </si>
  <si>
    <t>臺北市北投區(112)</t>
  </si>
  <si>
    <t>桃園市桃園區(330)</t>
  </si>
  <si>
    <t>臺北市大安區(106)</t>
  </si>
  <si>
    <t>臺南市安南區(709)</t>
  </si>
  <si>
    <t>桃園市楊梅區(326)</t>
  </si>
  <si>
    <t>桃園市平鎮區(324)</t>
  </si>
  <si>
    <t>臺北市南港區(115)</t>
  </si>
  <si>
    <t>臺北市大同區(103)</t>
  </si>
  <si>
    <t>新北市樹林區(238)</t>
  </si>
  <si>
    <t>桃園市八德區(334)</t>
  </si>
  <si>
    <t>臺中市大甲區(437)</t>
  </si>
  <si>
    <t>臺北市士林區(111)</t>
  </si>
  <si>
    <t>新竹縣竹北市(302)</t>
  </si>
  <si>
    <t>新北市五股區(248)</t>
  </si>
  <si>
    <t>臺北市文山區(116)</t>
  </si>
  <si>
    <t>臺北市中山區(104)</t>
  </si>
  <si>
    <t>(242)新北市新莊區</t>
  </si>
  <si>
    <t>高雄市鳳山區(830)</t>
  </si>
  <si>
    <t>桃園市中壢區(320)</t>
  </si>
  <si>
    <t>新北市中和區(235)</t>
  </si>
  <si>
    <t>新北市板橋區(220)</t>
  </si>
  <si>
    <t>臺北市信義區(110)</t>
  </si>
  <si>
    <t>新竹縣新豐鄉(304)</t>
  </si>
  <si>
    <t>臺北市內湖區(114)</t>
  </si>
  <si>
    <t>(110)臺北市信義區</t>
  </si>
  <si>
    <t>新北市林口區(244)</t>
  </si>
  <si>
    <t>基隆市暖暖區(205)</t>
  </si>
  <si>
    <t>新北市土城區(236)</t>
  </si>
  <si>
    <t>臺南市安平區(708)</t>
  </si>
  <si>
    <t>新北市新莊區思源路</t>
  </si>
  <si>
    <t>新北市汐止區(221)</t>
  </si>
  <si>
    <t>臺北市萬華區(108)</t>
  </si>
  <si>
    <t>新竹市新竹市(300)</t>
  </si>
  <si>
    <t>南投縣草屯鎮(542)</t>
  </si>
  <si>
    <t>桃園市大溪區(335)</t>
  </si>
  <si>
    <t>(305)新竹縣新埔鎮</t>
  </si>
  <si>
    <t>基隆市七堵區(206)</t>
  </si>
  <si>
    <t>基隆市中正區(202)</t>
  </si>
  <si>
    <t>桃園市蘆竹區(338)</t>
  </si>
  <si>
    <t>(234)新北市永和區</t>
  </si>
  <si>
    <t>新北市三重區(241)</t>
  </si>
  <si>
    <t>苗栗縣竹南鎮(350)</t>
  </si>
  <si>
    <t>臺中市大里區(412)</t>
  </si>
  <si>
    <t>桃園市新屋區(327)</t>
  </si>
  <si>
    <t>新北市泰山區(243)</t>
  </si>
  <si>
    <t>臺中市梧棲區(435)</t>
  </si>
  <si>
    <t>臺北市松山區(105)</t>
  </si>
  <si>
    <t>新北市板橋區漢生東</t>
  </si>
  <si>
    <t>基隆市安樂區(204)</t>
  </si>
  <si>
    <t>花蓮縣花蓮市(970)</t>
  </si>
  <si>
    <t>嘉義市嘉義市(600)</t>
  </si>
  <si>
    <t>新北市板橋區中山路</t>
  </si>
  <si>
    <t>嘉義縣水上鄉(608)</t>
  </si>
  <si>
    <t>(220)新北市板橋區</t>
  </si>
  <si>
    <t>彰化縣線西鄉(507)</t>
  </si>
  <si>
    <t>(326)桃園市楊梅區</t>
  </si>
  <si>
    <t>新北市三峽區(237)</t>
  </si>
  <si>
    <t>高雄市三民區(807)</t>
  </si>
  <si>
    <t>桃園市龜山區(333)</t>
  </si>
  <si>
    <t>(333)桃園市龜山區</t>
  </si>
  <si>
    <t>新北市深坑區(222)</t>
  </si>
  <si>
    <t>no.63,sec.4,chang</t>
  </si>
  <si>
    <t>彰化縣溪州鄉(524)</t>
  </si>
  <si>
    <t>(116)台北市文山區</t>
  </si>
  <si>
    <t>臺中市北屯區(406)</t>
  </si>
  <si>
    <t>桃園市中壢區中央路</t>
  </si>
  <si>
    <t>新竹縣竹北市台元一</t>
  </si>
  <si>
    <t>雲林縣西螺鎮(648)</t>
  </si>
  <si>
    <t>台北市北投區榮華一</t>
  </si>
  <si>
    <t>臺北市中正區(100)</t>
  </si>
  <si>
    <t>桃園市大園區(337)</t>
  </si>
  <si>
    <t>(308)新竹縣寶山鄉</t>
  </si>
  <si>
    <t>(320)桃園市中壢區</t>
  </si>
  <si>
    <t>(114)臺北市內湖區</t>
  </si>
  <si>
    <t>臺中市西屯區(407)</t>
  </si>
  <si>
    <t>(202)基隆市中正區</t>
  </si>
  <si>
    <t>臺中市豐原區(420)</t>
  </si>
  <si>
    <t>(265)宜蘭縣羅東鎮</t>
  </si>
  <si>
    <t>苗栗縣苗栗市至公路</t>
  </si>
  <si>
    <t>新北市三重區永福街</t>
  </si>
  <si>
    <t>新北市樹林區三興路</t>
  </si>
  <si>
    <t>地址</t>
    <phoneticPr fontId="18" type="noConversion"/>
  </si>
  <si>
    <t>蘇O民</t>
  </si>
  <si>
    <t>李O益</t>
  </si>
  <si>
    <t>鄔O益</t>
  </si>
  <si>
    <t>王O龍</t>
  </si>
  <si>
    <t>黃O絢</t>
  </si>
  <si>
    <t>姜O宗</t>
  </si>
  <si>
    <t>王O德</t>
  </si>
  <si>
    <t>劉O良</t>
  </si>
  <si>
    <t>蘇O宗</t>
  </si>
  <si>
    <t>何O逸</t>
  </si>
  <si>
    <t>紀O瑋</t>
  </si>
  <si>
    <t>吳O章</t>
  </si>
  <si>
    <t>郭O鉉</t>
  </si>
  <si>
    <t>陳O維</t>
  </si>
  <si>
    <t>林O儀</t>
  </si>
  <si>
    <t>蕭O誠</t>
  </si>
  <si>
    <t>陳O儒</t>
  </si>
  <si>
    <t>郭O峯</t>
  </si>
  <si>
    <t>莊O君</t>
  </si>
  <si>
    <t>蔡O鐸</t>
  </si>
  <si>
    <t>謝O華</t>
  </si>
  <si>
    <t>余O倫</t>
  </si>
  <si>
    <t>翁O剛</t>
  </si>
  <si>
    <t>李O彥</t>
  </si>
  <si>
    <t>何O昌</t>
  </si>
  <si>
    <t>江O慈</t>
  </si>
  <si>
    <t>陳O宇</t>
  </si>
  <si>
    <t>彭O勳</t>
  </si>
  <si>
    <t>曹O松</t>
  </si>
  <si>
    <t>何O華</t>
  </si>
  <si>
    <t>姜O均</t>
  </si>
  <si>
    <t>許O璟</t>
  </si>
  <si>
    <t>郭O賓</t>
  </si>
  <si>
    <t>連O洲</t>
  </si>
  <si>
    <t>朱O頡</t>
  </si>
  <si>
    <t>蔡O翰</t>
  </si>
  <si>
    <t>吳O芬</t>
  </si>
  <si>
    <t>蔡O婷</t>
  </si>
  <si>
    <t>林O瑋</t>
  </si>
  <si>
    <t>江O真</t>
  </si>
  <si>
    <t>陳O仁</t>
  </si>
  <si>
    <t>廖O光</t>
  </si>
  <si>
    <t>梁O威</t>
  </si>
  <si>
    <t>袁O鴻</t>
  </si>
  <si>
    <t>陳O彰</t>
  </si>
  <si>
    <t>王O群</t>
  </si>
  <si>
    <t>向O玉</t>
  </si>
  <si>
    <t>楊O傑</t>
  </si>
  <si>
    <t>吳O聖</t>
  </si>
  <si>
    <t>邱O銘</t>
  </si>
  <si>
    <t>佛O克</t>
  </si>
  <si>
    <t>林O芳</t>
  </si>
  <si>
    <t>張O梅</t>
  </si>
  <si>
    <t>林O晟</t>
  </si>
  <si>
    <t>王O寧</t>
  </si>
  <si>
    <t>林O平</t>
  </si>
  <si>
    <t>吳O彥</t>
  </si>
  <si>
    <t>王O火</t>
  </si>
  <si>
    <t>范O偉</t>
  </si>
  <si>
    <t>黎O暐</t>
  </si>
  <si>
    <t>王O昕</t>
  </si>
  <si>
    <t>卜O章</t>
  </si>
  <si>
    <t>陳O宏</t>
  </si>
  <si>
    <t>林O達</t>
  </si>
  <si>
    <t>汪O儀</t>
  </si>
  <si>
    <t>周O恒</t>
  </si>
  <si>
    <t>史O瑩</t>
  </si>
  <si>
    <t>鄒O軒</t>
  </si>
  <si>
    <t>余O峰</t>
  </si>
  <si>
    <t>洪O旻</t>
  </si>
  <si>
    <t>莊O東</t>
  </si>
  <si>
    <t>陳O明</t>
  </si>
  <si>
    <t>林O翼</t>
  </si>
  <si>
    <t>彭O瑋</t>
  </si>
  <si>
    <t>黃O桂</t>
  </si>
  <si>
    <t>謝O恩</t>
  </si>
  <si>
    <t>李O原</t>
  </si>
  <si>
    <t>吳O行</t>
  </si>
  <si>
    <t>綦O駒</t>
  </si>
  <si>
    <t>高O舜</t>
  </si>
  <si>
    <t>葉O政</t>
  </si>
  <si>
    <t>黃O勳</t>
  </si>
  <si>
    <t>高O恩</t>
  </si>
  <si>
    <t>葉O哲</t>
  </si>
  <si>
    <t>何O龍</t>
  </si>
  <si>
    <t>楊O恩</t>
  </si>
  <si>
    <t>黃O</t>
  </si>
  <si>
    <t>趙O祥</t>
  </si>
  <si>
    <t>何O鈴</t>
  </si>
  <si>
    <t>范O翔</t>
  </si>
  <si>
    <t>溫O全</t>
  </si>
  <si>
    <t>馮O元</t>
  </si>
  <si>
    <t>林O敏</t>
  </si>
  <si>
    <t>盧O昇</t>
  </si>
  <si>
    <t>連O偉</t>
  </si>
  <si>
    <t>林O然</t>
  </si>
  <si>
    <t>陳O昭</t>
  </si>
  <si>
    <t>陳O發</t>
  </si>
  <si>
    <t>張O傑</t>
  </si>
  <si>
    <t>謝O旭</t>
  </si>
  <si>
    <t>陳O沅</t>
  </si>
  <si>
    <t>王O成</t>
  </si>
  <si>
    <t>林O榮</t>
  </si>
  <si>
    <t>任O龍</t>
  </si>
  <si>
    <t>楊O慧</t>
  </si>
  <si>
    <t>劉O文</t>
  </si>
  <si>
    <t>陳O賢</t>
  </si>
  <si>
    <t>曹O元</t>
  </si>
  <si>
    <t>董O奇</t>
  </si>
  <si>
    <t>李O宇</t>
  </si>
  <si>
    <t>鄭O安</t>
  </si>
  <si>
    <t>俞O</t>
  </si>
  <si>
    <t>李O</t>
  </si>
  <si>
    <t>蔡O瑛</t>
  </si>
  <si>
    <t>黃O倫</t>
  </si>
  <si>
    <t>安O鳴</t>
  </si>
  <si>
    <t>謝O寧</t>
  </si>
  <si>
    <t>謝O霖</t>
  </si>
  <si>
    <t>張O昇</t>
  </si>
  <si>
    <t>楊O通</t>
  </si>
  <si>
    <t>王O和</t>
  </si>
  <si>
    <t>柯O昌</t>
  </si>
  <si>
    <t>李O宏</t>
  </si>
  <si>
    <t>魏O珉</t>
  </si>
  <si>
    <t>萬O峰</t>
  </si>
  <si>
    <t>林O保</t>
  </si>
  <si>
    <t>周O科</t>
  </si>
  <si>
    <t>李O倩</t>
  </si>
  <si>
    <t>顏O鴻</t>
  </si>
  <si>
    <t>謝O雄</t>
  </si>
  <si>
    <t>許O穎</t>
  </si>
  <si>
    <t>吳O霖</t>
  </si>
  <si>
    <t>蘇O惠</t>
  </si>
  <si>
    <t>于O瑄</t>
  </si>
  <si>
    <t>張O</t>
  </si>
  <si>
    <t>高O義</t>
  </si>
  <si>
    <t>林O良</t>
  </si>
  <si>
    <t>黃O人</t>
  </si>
  <si>
    <t>林O傑</t>
  </si>
  <si>
    <t>楊O忠</t>
  </si>
  <si>
    <t>黃O聖</t>
  </si>
  <si>
    <t>林O銘</t>
  </si>
  <si>
    <t>周O廷</t>
  </si>
  <si>
    <t>黃O雄</t>
  </si>
  <si>
    <t>曾O鈞</t>
  </si>
  <si>
    <t>吳O濱</t>
  </si>
  <si>
    <t>王O章</t>
  </si>
  <si>
    <t>李O軒</t>
  </si>
  <si>
    <t>游O倫</t>
  </si>
  <si>
    <t>陳O仲</t>
  </si>
  <si>
    <t>黃O隆</t>
  </si>
  <si>
    <t>姜O芝</t>
  </si>
  <si>
    <t>吳O豪</t>
  </si>
  <si>
    <t>樂O龍</t>
  </si>
  <si>
    <t>黃O仁</t>
  </si>
  <si>
    <t>陳O泉</t>
  </si>
  <si>
    <t>鄭O文</t>
  </si>
  <si>
    <t>邱O山</t>
  </si>
  <si>
    <t>胡O鴻</t>
  </si>
  <si>
    <t>王O明</t>
  </si>
  <si>
    <t>松O睿</t>
  </si>
  <si>
    <t>陳O鑫</t>
  </si>
  <si>
    <t>汪O賢</t>
  </si>
  <si>
    <t>高O忠</t>
  </si>
  <si>
    <t>陳O峰</t>
  </si>
  <si>
    <t>韋O銓</t>
  </si>
  <si>
    <t>詹O達</t>
  </si>
  <si>
    <t>廖O崴</t>
  </si>
  <si>
    <t>徐O雲</t>
  </si>
  <si>
    <t>張O彥</t>
  </si>
  <si>
    <t>鄧O舜</t>
  </si>
  <si>
    <t>郭O廷</t>
  </si>
  <si>
    <t>周O賢</t>
  </si>
  <si>
    <t>洪O瀚</t>
  </si>
  <si>
    <t>陳O華</t>
  </si>
  <si>
    <t>董O銘</t>
  </si>
  <si>
    <t>盧O佳</t>
  </si>
  <si>
    <t>曾O勳</t>
  </si>
  <si>
    <t>黃O良</t>
  </si>
  <si>
    <t>李O維</t>
  </si>
  <si>
    <t>翁O嘉</t>
  </si>
  <si>
    <t>蔡O丞</t>
  </si>
  <si>
    <t>吳O璋</t>
  </si>
  <si>
    <t>許O嵐</t>
  </si>
  <si>
    <t>程O峰</t>
  </si>
  <si>
    <t>廖O豪</t>
  </si>
  <si>
    <t>吳O嵩</t>
  </si>
  <si>
    <t>林O廣</t>
  </si>
  <si>
    <t>林O隆</t>
  </si>
  <si>
    <t>李O漢</t>
  </si>
  <si>
    <t>程O榮</t>
  </si>
  <si>
    <t>羅O羣</t>
  </si>
  <si>
    <t>江O志</t>
  </si>
  <si>
    <t>鄧O明</t>
  </si>
  <si>
    <t>黃O傑</t>
  </si>
  <si>
    <t>陳O</t>
  </si>
  <si>
    <t>劉O華</t>
  </si>
  <si>
    <t>吳O宸</t>
  </si>
  <si>
    <t>張O鑫</t>
  </si>
  <si>
    <t>簡O華</t>
  </si>
  <si>
    <t>張O淵</t>
  </si>
  <si>
    <t>游O元</t>
  </si>
  <si>
    <t>曾O皓</t>
  </si>
  <si>
    <t>盧O霖</t>
  </si>
  <si>
    <t>林O翰</t>
  </si>
  <si>
    <t>呂O平</t>
  </si>
  <si>
    <t>葉O輝</t>
  </si>
  <si>
    <t>黃O明</t>
  </si>
  <si>
    <t>李O輝</t>
  </si>
  <si>
    <t>陳O光</t>
  </si>
  <si>
    <t>陳O弘</t>
  </si>
  <si>
    <t>藍O盛</t>
  </si>
  <si>
    <t>徐O安</t>
  </si>
  <si>
    <t>賴O懋</t>
  </si>
  <si>
    <t>施O綾</t>
  </si>
  <si>
    <t>林O德</t>
  </si>
  <si>
    <t>黃O毅</t>
  </si>
  <si>
    <t>張O凡</t>
  </si>
  <si>
    <t>羅O在</t>
  </si>
  <si>
    <t>許O松</t>
  </si>
  <si>
    <t>林O輝</t>
  </si>
  <si>
    <t>張O豪</t>
  </si>
  <si>
    <t>劉O瑄</t>
  </si>
  <si>
    <t>莊O金</t>
  </si>
  <si>
    <t>洪O辰</t>
  </si>
  <si>
    <t>盧O鴻</t>
  </si>
  <si>
    <t>簡O輝</t>
  </si>
  <si>
    <t>戴O祈</t>
  </si>
  <si>
    <t>陳O哲</t>
  </si>
  <si>
    <t>王O程</t>
  </si>
  <si>
    <t>梁O純</t>
  </si>
  <si>
    <t>陳O崴</t>
  </si>
  <si>
    <t>曾O龍</t>
  </si>
  <si>
    <t>張O明</t>
  </si>
  <si>
    <t>張O隆</t>
  </si>
  <si>
    <t>劉O皓</t>
  </si>
  <si>
    <t>詹O成</t>
  </si>
  <si>
    <t>羅O煌</t>
  </si>
  <si>
    <t>陳O清</t>
  </si>
  <si>
    <t>洪O樂</t>
  </si>
  <si>
    <t>陳O平</t>
  </si>
  <si>
    <t>EfrenRonquillo</t>
    <phoneticPr fontId="18" type="noConversion"/>
  </si>
  <si>
    <t>Ming-ShunLin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</si>
</sst>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22" fontId="19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showGridLines="0" tabSelected="1" topLeftCell="A97" workbookViewId="0">
      <selection activeCell="E3" sqref="E3"/>
    </sheetView>
  </sheetViews>
  <sheetFormatPr defaultRowHeight="16.5" x14ac:dyDescent="0.25"/>
  <cols>
    <col min="1" max="1" width="5.25" style="4" bestFit="1" customWidth="1"/>
    <col min="2" max="2" width="4.75" style="4" bestFit="1" customWidth="1"/>
    <col min="3" max="3" width="18.25" style="4" bestFit="1" customWidth="1"/>
    <col min="4" max="4" width="17.625" style="4" bestFit="1" customWidth="1"/>
    <col min="5" max="5" width="17.625" style="4" customWidth="1"/>
    <col min="6" max="6" width="36" style="4" bestFit="1" customWidth="1"/>
    <col min="7" max="7" width="5.125" style="4" bestFit="1" customWidth="1"/>
    <col min="8" max="8" width="20.375" style="4" bestFit="1" customWidth="1"/>
  </cols>
  <sheetData>
    <row r="1" spans="1:8" ht="31.5" x14ac:dyDescent="0.25">
      <c r="A1" s="1" t="s">
        <v>0</v>
      </c>
      <c r="B1" s="1" t="s">
        <v>1</v>
      </c>
      <c r="C1" s="2" t="s">
        <v>2</v>
      </c>
      <c r="D1" s="1" t="s">
        <v>3</v>
      </c>
      <c r="E1" s="1"/>
      <c r="F1" s="1" t="s">
        <v>326</v>
      </c>
      <c r="G1" s="1" t="s">
        <v>4</v>
      </c>
      <c r="H1" s="1" t="s">
        <v>5</v>
      </c>
    </row>
    <row r="2" spans="1:8" ht="31.5" x14ac:dyDescent="0.25">
      <c r="A2" s="1">
        <v>1</v>
      </c>
      <c r="B2" s="1" t="s">
        <v>6</v>
      </c>
      <c r="C2" s="2" t="str">
        <f>"200013316610"</f>
        <v>200013316610</v>
      </c>
      <c r="D2" s="3">
        <v>43075.859479166669</v>
      </c>
      <c r="E2" s="3" t="s">
        <v>327</v>
      </c>
      <c r="F2" s="1" t="s">
        <v>236</v>
      </c>
      <c r="G2" s="1">
        <v>1</v>
      </c>
      <c r="H2" s="1" t="s">
        <v>7</v>
      </c>
    </row>
    <row r="3" spans="1:8" ht="31.5" x14ac:dyDescent="0.25">
      <c r="A3" s="1">
        <v>2</v>
      </c>
      <c r="B3" s="1" t="s">
        <v>6</v>
      </c>
      <c r="C3" s="2" t="str">
        <f>"97935822027818"</f>
        <v>97935822027818</v>
      </c>
      <c r="D3" s="3">
        <v>43075.776446759257</v>
      </c>
      <c r="E3" s="3" t="s">
        <v>328</v>
      </c>
      <c r="F3" s="1" t="s">
        <v>237</v>
      </c>
      <c r="G3" s="1">
        <v>1</v>
      </c>
      <c r="H3" s="1" t="s">
        <v>8</v>
      </c>
    </row>
    <row r="4" spans="1:8" ht="31.5" x14ac:dyDescent="0.25">
      <c r="A4" s="1">
        <v>3</v>
      </c>
      <c r="B4" s="1" t="s">
        <v>6</v>
      </c>
      <c r="C4" s="2" t="str">
        <f>"97932222027818"</f>
        <v>97932222027818</v>
      </c>
      <c r="D4" s="3">
        <v>43075.792372685188</v>
      </c>
      <c r="E4" s="3" t="s">
        <v>329</v>
      </c>
      <c r="F4" s="1" t="s">
        <v>238</v>
      </c>
      <c r="G4" s="1">
        <v>1</v>
      </c>
      <c r="H4" s="1" t="s">
        <v>9</v>
      </c>
    </row>
    <row r="5" spans="1:8" ht="31.5" x14ac:dyDescent="0.25">
      <c r="A5" s="1">
        <v>4</v>
      </c>
      <c r="B5" s="1" t="s">
        <v>6</v>
      </c>
      <c r="C5" s="2" t="str">
        <f>"97932122027818"</f>
        <v>97932122027818</v>
      </c>
      <c r="D5" s="3">
        <v>43075.792384259257</v>
      </c>
      <c r="E5" s="3" t="s">
        <v>330</v>
      </c>
      <c r="F5" s="1" t="s">
        <v>239</v>
      </c>
      <c r="G5" s="1">
        <v>1</v>
      </c>
      <c r="H5" s="1" t="s">
        <v>10</v>
      </c>
    </row>
    <row r="6" spans="1:8" ht="31.5" x14ac:dyDescent="0.25">
      <c r="A6" s="1">
        <v>5</v>
      </c>
      <c r="B6" s="1" t="s">
        <v>6</v>
      </c>
      <c r="C6" s="2" t="str">
        <f>"97932022027818"</f>
        <v>97932022027818</v>
      </c>
      <c r="D6" s="3">
        <v>43075.792384259257</v>
      </c>
      <c r="E6" s="3" t="s">
        <v>331</v>
      </c>
      <c r="F6" s="1" t="s">
        <v>237</v>
      </c>
      <c r="G6" s="1">
        <v>1</v>
      </c>
      <c r="H6" s="1" t="s">
        <v>11</v>
      </c>
    </row>
    <row r="7" spans="1:8" ht="31.5" x14ac:dyDescent="0.25">
      <c r="A7" s="1">
        <v>6</v>
      </c>
      <c r="B7" s="1" t="s">
        <v>6</v>
      </c>
      <c r="C7" s="2" t="str">
        <f>"97931922027818"</f>
        <v>97931922027818</v>
      </c>
      <c r="D7" s="3">
        <v>43075.792361111111</v>
      </c>
      <c r="E7" s="3" t="s">
        <v>332</v>
      </c>
      <c r="F7" s="1" t="s">
        <v>240</v>
      </c>
      <c r="G7" s="1">
        <v>1</v>
      </c>
      <c r="H7" s="1" t="s">
        <v>12</v>
      </c>
    </row>
    <row r="8" spans="1:8" ht="31.5" x14ac:dyDescent="0.25">
      <c r="A8" s="1">
        <v>7</v>
      </c>
      <c r="B8" s="1" t="s">
        <v>6</v>
      </c>
      <c r="C8" s="2" t="str">
        <f>"97931822027818"</f>
        <v>97931822027818</v>
      </c>
      <c r="D8" s="3">
        <v>43075.792256944442</v>
      </c>
      <c r="E8" s="3" t="s">
        <v>333</v>
      </c>
      <c r="F8" s="1" t="s">
        <v>236</v>
      </c>
      <c r="G8" s="1">
        <v>1</v>
      </c>
      <c r="H8" s="1" t="s">
        <v>13</v>
      </c>
    </row>
    <row r="9" spans="1:8" ht="31.5" x14ac:dyDescent="0.25">
      <c r="A9" s="1">
        <v>8</v>
      </c>
      <c r="B9" s="1" t="s">
        <v>6</v>
      </c>
      <c r="C9" s="2" t="str">
        <f>"97931722027818"</f>
        <v>97931722027818</v>
      </c>
      <c r="D9" s="3">
        <v>43075.792141203703</v>
      </c>
      <c r="E9" s="3" t="s">
        <v>334</v>
      </c>
      <c r="F9" s="1" t="s">
        <v>241</v>
      </c>
      <c r="G9" s="1">
        <v>1</v>
      </c>
      <c r="H9" s="1" t="s">
        <v>10</v>
      </c>
    </row>
    <row r="10" spans="1:8" ht="31.5" x14ac:dyDescent="0.25">
      <c r="A10" s="1">
        <v>9</v>
      </c>
      <c r="B10" s="1" t="s">
        <v>6</v>
      </c>
      <c r="C10" s="2" t="str">
        <f>"97931622027818"</f>
        <v>97931622027818</v>
      </c>
      <c r="D10" s="3">
        <v>43075.792245370372</v>
      </c>
      <c r="E10" s="3" t="s">
        <v>568</v>
      </c>
      <c r="F10" s="1" t="s">
        <v>242</v>
      </c>
      <c r="G10" s="1">
        <v>1</v>
      </c>
      <c r="H10" s="1" t="s">
        <v>14</v>
      </c>
    </row>
    <row r="11" spans="1:8" ht="31.5" x14ac:dyDescent="0.25">
      <c r="A11" s="1">
        <v>10</v>
      </c>
      <c r="B11" s="1" t="s">
        <v>6</v>
      </c>
      <c r="C11" s="2" t="str">
        <f>"97931522027818"</f>
        <v>97931522027818</v>
      </c>
      <c r="D11" s="3">
        <v>43075.792268518519</v>
      </c>
      <c r="E11" s="3" t="s">
        <v>335</v>
      </c>
      <c r="F11" s="1" t="s">
        <v>243</v>
      </c>
      <c r="G11" s="1">
        <v>1</v>
      </c>
      <c r="H11" s="1" t="s">
        <v>15</v>
      </c>
    </row>
    <row r="12" spans="1:8" ht="31.5" x14ac:dyDescent="0.25">
      <c r="A12" s="1">
        <v>11</v>
      </c>
      <c r="B12" s="1" t="s">
        <v>6</v>
      </c>
      <c r="C12" s="2" t="str">
        <f>"97931422027818"</f>
        <v>97931422027818</v>
      </c>
      <c r="D12" s="3">
        <v>43075.792175925926</v>
      </c>
      <c r="E12" s="3" t="s">
        <v>336</v>
      </c>
      <c r="F12" s="1" t="s">
        <v>244</v>
      </c>
      <c r="G12" s="1">
        <v>1</v>
      </c>
      <c r="H12" s="1" t="s">
        <v>16</v>
      </c>
    </row>
    <row r="13" spans="1:8" ht="31.5" x14ac:dyDescent="0.25">
      <c r="A13" s="1">
        <v>12</v>
      </c>
      <c r="B13" s="1" t="s">
        <v>6</v>
      </c>
      <c r="C13" s="2" t="str">
        <f>"97931322027818"</f>
        <v>97931322027818</v>
      </c>
      <c r="D13" s="3">
        <v>43075.792233796295</v>
      </c>
      <c r="E13" s="3" t="s">
        <v>337</v>
      </c>
      <c r="F13" s="1" t="s">
        <v>245</v>
      </c>
      <c r="G13" s="1">
        <v>1</v>
      </c>
      <c r="H13" s="1" t="s">
        <v>17</v>
      </c>
    </row>
    <row r="14" spans="1:8" ht="31.5" x14ac:dyDescent="0.25">
      <c r="A14" s="1">
        <v>13</v>
      </c>
      <c r="B14" s="1" t="s">
        <v>6</v>
      </c>
      <c r="C14" s="2" t="str">
        <f>"97931222027818"</f>
        <v>97931222027818</v>
      </c>
      <c r="D14" s="3">
        <v>43075.79210648148</v>
      </c>
      <c r="E14" s="3" t="s">
        <v>338</v>
      </c>
      <c r="F14" s="1" t="s">
        <v>242</v>
      </c>
      <c r="G14" s="1">
        <v>1</v>
      </c>
      <c r="H14" s="1" t="s">
        <v>10</v>
      </c>
    </row>
    <row r="15" spans="1:8" ht="31.5" x14ac:dyDescent="0.25">
      <c r="A15" s="1">
        <v>14</v>
      </c>
      <c r="B15" s="1" t="s">
        <v>6</v>
      </c>
      <c r="C15" s="2" t="str">
        <f>"97922622027818"</f>
        <v>97922622027818</v>
      </c>
      <c r="D15" s="3">
        <v>43075.789942129632</v>
      </c>
      <c r="E15" s="3" t="s">
        <v>339</v>
      </c>
      <c r="F15" s="1" t="s">
        <v>246</v>
      </c>
      <c r="G15" s="1">
        <v>1</v>
      </c>
      <c r="H15" s="1" t="s">
        <v>18</v>
      </c>
    </row>
    <row r="16" spans="1:8" ht="31.5" x14ac:dyDescent="0.25">
      <c r="A16" s="1">
        <v>15</v>
      </c>
      <c r="B16" s="1" t="s">
        <v>6</v>
      </c>
      <c r="C16" s="2" t="str">
        <f>"97935422027818"</f>
        <v>97935422027818</v>
      </c>
      <c r="D16" s="3">
        <v>43075.777048611111</v>
      </c>
      <c r="E16" s="3" t="s">
        <v>340</v>
      </c>
      <c r="F16" s="1" t="s">
        <v>246</v>
      </c>
      <c r="G16" s="1">
        <v>1</v>
      </c>
      <c r="H16" s="1" t="s">
        <v>19</v>
      </c>
    </row>
    <row r="17" spans="1:8" ht="31.5" x14ac:dyDescent="0.25">
      <c r="A17" s="1">
        <v>16</v>
      </c>
      <c r="B17" s="1" t="s">
        <v>6</v>
      </c>
      <c r="C17" s="2" t="str">
        <f>"97935322027818"</f>
        <v>97935322027818</v>
      </c>
      <c r="D17" s="3">
        <v>43075.777812499997</v>
      </c>
      <c r="E17" s="3" t="s">
        <v>341</v>
      </c>
      <c r="F17" s="1" t="s">
        <v>238</v>
      </c>
      <c r="G17" s="1">
        <v>1</v>
      </c>
      <c r="H17" s="1" t="s">
        <v>20</v>
      </c>
    </row>
    <row r="18" spans="1:8" ht="31.5" x14ac:dyDescent="0.25">
      <c r="A18" s="1">
        <v>17</v>
      </c>
      <c r="B18" s="1" t="s">
        <v>6</v>
      </c>
      <c r="C18" s="2" t="str">
        <f>"97935222027818"</f>
        <v>97935222027818</v>
      </c>
      <c r="D18" s="3">
        <v>43075.777245370373</v>
      </c>
      <c r="E18" s="3" t="s">
        <v>342</v>
      </c>
      <c r="F18" s="1" t="s">
        <v>240</v>
      </c>
      <c r="G18" s="1">
        <v>1</v>
      </c>
      <c r="H18" s="1" t="s">
        <v>21</v>
      </c>
    </row>
    <row r="19" spans="1:8" ht="31.5" x14ac:dyDescent="0.25">
      <c r="A19" s="1">
        <v>18</v>
      </c>
      <c r="B19" s="1" t="s">
        <v>6</v>
      </c>
      <c r="C19" s="2" t="str">
        <f>"97934922027818"</f>
        <v>97934922027818</v>
      </c>
      <c r="D19" s="3">
        <v>43075.77789351852</v>
      </c>
      <c r="E19" s="3" t="s">
        <v>343</v>
      </c>
      <c r="F19" s="1" t="s">
        <v>247</v>
      </c>
      <c r="G19" s="1">
        <v>1</v>
      </c>
      <c r="H19" s="1" t="s">
        <v>22</v>
      </c>
    </row>
    <row r="20" spans="1:8" ht="31.5" x14ac:dyDescent="0.25">
      <c r="A20" s="1">
        <v>19</v>
      </c>
      <c r="B20" s="1" t="s">
        <v>6</v>
      </c>
      <c r="C20" s="2" t="str">
        <f>"97936222027818"</f>
        <v>97936222027818</v>
      </c>
      <c r="D20" s="3">
        <v>43075.77652777778</v>
      </c>
      <c r="E20" s="3" t="s">
        <v>344</v>
      </c>
      <c r="F20" s="1" t="s">
        <v>248</v>
      </c>
      <c r="G20" s="1">
        <v>1</v>
      </c>
      <c r="H20" s="1" t="s">
        <v>10</v>
      </c>
    </row>
    <row r="21" spans="1:8" ht="31.5" x14ac:dyDescent="0.25">
      <c r="A21" s="1">
        <v>20</v>
      </c>
      <c r="B21" s="1" t="s">
        <v>6</v>
      </c>
      <c r="C21" s="2" t="str">
        <f>"97932422027818"</f>
        <v>97932422027818</v>
      </c>
      <c r="D21" s="3">
        <v>43075.784641203703</v>
      </c>
      <c r="E21" s="3" t="s">
        <v>345</v>
      </c>
      <c r="F21" s="1" t="s">
        <v>249</v>
      </c>
      <c r="G21" s="1">
        <v>1</v>
      </c>
      <c r="H21" s="1" t="s">
        <v>23</v>
      </c>
    </row>
    <row r="22" spans="1:8" ht="31.5" x14ac:dyDescent="0.25">
      <c r="A22" s="1">
        <v>21</v>
      </c>
      <c r="B22" s="1" t="s">
        <v>6</v>
      </c>
      <c r="C22" s="2" t="str">
        <f>"97932322027818"</f>
        <v>97932322027818</v>
      </c>
      <c r="D22" s="3">
        <v>43075.784675925926</v>
      </c>
      <c r="E22" s="3" t="s">
        <v>346</v>
      </c>
      <c r="F22" s="1" t="s">
        <v>238</v>
      </c>
      <c r="G22" s="1">
        <v>1</v>
      </c>
      <c r="H22" s="1" t="s">
        <v>9</v>
      </c>
    </row>
    <row r="23" spans="1:8" ht="31.5" x14ac:dyDescent="0.25">
      <c r="A23" s="1">
        <v>22</v>
      </c>
      <c r="B23" s="1" t="s">
        <v>6</v>
      </c>
      <c r="C23" s="2" t="str">
        <f>"97936522027818"</f>
        <v>97936522027818</v>
      </c>
      <c r="D23" s="3">
        <v>43075.775914351849</v>
      </c>
      <c r="E23" s="3" t="s">
        <v>347</v>
      </c>
      <c r="F23" s="1" t="s">
        <v>250</v>
      </c>
      <c r="G23" s="1">
        <v>1</v>
      </c>
      <c r="H23" s="1" t="s">
        <v>24</v>
      </c>
    </row>
    <row r="24" spans="1:8" ht="31.5" x14ac:dyDescent="0.25">
      <c r="A24" s="1">
        <v>23</v>
      </c>
      <c r="B24" s="1" t="s">
        <v>6</v>
      </c>
      <c r="C24" s="2" t="str">
        <f>"97934522027818"</f>
        <v>97934522027818</v>
      </c>
      <c r="D24" s="3">
        <v>43075.777870370373</v>
      </c>
      <c r="E24" s="3" t="s">
        <v>348</v>
      </c>
      <c r="F24" s="1" t="s">
        <v>251</v>
      </c>
      <c r="G24" s="1">
        <v>1</v>
      </c>
      <c r="H24" s="1" t="s">
        <v>25</v>
      </c>
    </row>
    <row r="25" spans="1:8" ht="31.5" x14ac:dyDescent="0.25">
      <c r="A25" s="1">
        <v>24</v>
      </c>
      <c r="B25" s="1" t="s">
        <v>6</v>
      </c>
      <c r="C25" s="2" t="str">
        <f>"97934422027818"</f>
        <v>97934422027818</v>
      </c>
      <c r="D25" s="3">
        <v>43075.778240740743</v>
      </c>
      <c r="E25" s="3" t="s">
        <v>349</v>
      </c>
      <c r="F25" s="1" t="s">
        <v>243</v>
      </c>
      <c r="G25" s="1">
        <v>1</v>
      </c>
      <c r="H25" s="1" t="s">
        <v>26</v>
      </c>
    </row>
    <row r="26" spans="1:8" ht="31.5" x14ac:dyDescent="0.25">
      <c r="A26" s="1">
        <v>25</v>
      </c>
      <c r="B26" s="1" t="s">
        <v>6</v>
      </c>
      <c r="C26" s="2" t="str">
        <f>"97934322027818"</f>
        <v>97934322027818</v>
      </c>
      <c r="D26" s="3">
        <v>43075.77820601852</v>
      </c>
      <c r="E26" s="3" t="s">
        <v>350</v>
      </c>
      <c r="F26" s="1" t="s">
        <v>252</v>
      </c>
      <c r="G26" s="1">
        <v>1</v>
      </c>
      <c r="H26" s="1" t="s">
        <v>27</v>
      </c>
    </row>
    <row r="27" spans="1:8" ht="31.5" x14ac:dyDescent="0.25">
      <c r="A27" s="1">
        <v>26</v>
      </c>
      <c r="B27" s="1" t="s">
        <v>6</v>
      </c>
      <c r="C27" s="2" t="str">
        <f>"97934222027818"</f>
        <v>97934222027818</v>
      </c>
      <c r="D27" s="3">
        <v>43075.784085648149</v>
      </c>
      <c r="E27" s="3" t="s">
        <v>351</v>
      </c>
      <c r="F27" s="1" t="s">
        <v>238</v>
      </c>
      <c r="G27" s="1">
        <v>1</v>
      </c>
      <c r="H27" s="1" t="s">
        <v>28</v>
      </c>
    </row>
    <row r="28" spans="1:8" ht="31.5" x14ac:dyDescent="0.25">
      <c r="A28" s="1">
        <v>27</v>
      </c>
      <c r="B28" s="1" t="s">
        <v>6</v>
      </c>
      <c r="C28" s="2" t="str">
        <f>"97934122027818"</f>
        <v>97934122027818</v>
      </c>
      <c r="D28" s="3">
        <v>43075.784108796295</v>
      </c>
      <c r="E28" s="3" t="s">
        <v>352</v>
      </c>
      <c r="F28" s="1" t="s">
        <v>253</v>
      </c>
      <c r="G28" s="1">
        <v>1</v>
      </c>
      <c r="H28" s="1" t="s">
        <v>29</v>
      </c>
    </row>
    <row r="29" spans="1:8" ht="31.5" x14ac:dyDescent="0.25">
      <c r="A29" s="1">
        <v>28</v>
      </c>
      <c r="B29" s="1" t="s">
        <v>6</v>
      </c>
      <c r="C29" s="2" t="str">
        <f>"97934022027818"</f>
        <v>97934022027818</v>
      </c>
      <c r="D29" s="3">
        <v>43075.784178240741</v>
      </c>
      <c r="E29" s="3" t="s">
        <v>353</v>
      </c>
      <c r="F29" s="1" t="s">
        <v>254</v>
      </c>
      <c r="G29" s="1">
        <v>1</v>
      </c>
      <c r="H29" s="1" t="s">
        <v>30</v>
      </c>
    </row>
    <row r="30" spans="1:8" ht="31.5" x14ac:dyDescent="0.25">
      <c r="A30" s="1">
        <v>29</v>
      </c>
      <c r="B30" s="1" t="s">
        <v>6</v>
      </c>
      <c r="C30" s="2" t="str">
        <f>"97927822027818"</f>
        <v>97927822027818</v>
      </c>
      <c r="D30" s="3">
        <v>43075.785856481481</v>
      </c>
      <c r="E30" s="3" t="s">
        <v>354</v>
      </c>
      <c r="F30" s="1" t="s">
        <v>255</v>
      </c>
      <c r="G30" s="1">
        <v>1</v>
      </c>
      <c r="H30" s="1" t="s">
        <v>10</v>
      </c>
    </row>
    <row r="31" spans="1:8" ht="31.5" x14ac:dyDescent="0.25">
      <c r="A31" s="1">
        <v>30</v>
      </c>
      <c r="B31" s="1" t="s">
        <v>6</v>
      </c>
      <c r="C31" s="2" t="str">
        <f>"97924922027818"</f>
        <v>97924922027818</v>
      </c>
      <c r="D31" s="3">
        <v>43075.782337962963</v>
      </c>
      <c r="E31" s="3" t="s">
        <v>355</v>
      </c>
      <c r="F31" s="1" t="s">
        <v>256</v>
      </c>
      <c r="G31" s="1">
        <v>1</v>
      </c>
      <c r="H31" s="1" t="s">
        <v>31</v>
      </c>
    </row>
    <row r="32" spans="1:8" ht="31.5" x14ac:dyDescent="0.25">
      <c r="A32" s="1">
        <v>31</v>
      </c>
      <c r="B32" s="1" t="s">
        <v>6</v>
      </c>
      <c r="C32" s="2" t="str">
        <f>"97929422027818"</f>
        <v>97929422027818</v>
      </c>
      <c r="D32" s="3">
        <v>43075.779085648152</v>
      </c>
      <c r="E32" s="3" t="s">
        <v>356</v>
      </c>
      <c r="F32" s="1" t="s">
        <v>256</v>
      </c>
      <c r="G32" s="1">
        <v>1</v>
      </c>
      <c r="H32" s="1" t="s">
        <v>32</v>
      </c>
    </row>
    <row r="33" spans="1:8" ht="31.5" x14ac:dyDescent="0.25">
      <c r="A33" s="1">
        <v>32</v>
      </c>
      <c r="B33" s="1" t="s">
        <v>6</v>
      </c>
      <c r="C33" s="2" t="str">
        <f>"97927622027818"</f>
        <v>97927622027818</v>
      </c>
      <c r="D33" s="3">
        <v>43075.785833333335</v>
      </c>
      <c r="E33" s="3" t="s">
        <v>357</v>
      </c>
      <c r="F33" s="1" t="s">
        <v>257</v>
      </c>
      <c r="G33" s="1">
        <v>1</v>
      </c>
      <c r="H33" s="1" t="s">
        <v>33</v>
      </c>
    </row>
    <row r="34" spans="1:8" ht="31.5" x14ac:dyDescent="0.25">
      <c r="A34" s="1">
        <v>33</v>
      </c>
      <c r="B34" s="1" t="s">
        <v>6</v>
      </c>
      <c r="C34" s="2" t="str">
        <f>"97927522027818"</f>
        <v>97927522027818</v>
      </c>
      <c r="D34" s="3">
        <v>43075.785763888889</v>
      </c>
      <c r="E34" s="3" t="s">
        <v>358</v>
      </c>
      <c r="F34" s="1" t="s">
        <v>258</v>
      </c>
      <c r="G34" s="1">
        <v>1</v>
      </c>
      <c r="H34" s="1" t="s">
        <v>34</v>
      </c>
    </row>
    <row r="35" spans="1:8" ht="31.5" x14ac:dyDescent="0.25">
      <c r="A35" s="1">
        <v>34</v>
      </c>
      <c r="B35" s="1" t="s">
        <v>6</v>
      </c>
      <c r="C35" s="2" t="str">
        <f>"97927422027818"</f>
        <v>97927422027818</v>
      </c>
      <c r="D35" s="3">
        <v>43075.786238425928</v>
      </c>
      <c r="E35" s="3" t="s">
        <v>359</v>
      </c>
      <c r="F35" s="1" t="s">
        <v>249</v>
      </c>
      <c r="G35" s="1">
        <v>1</v>
      </c>
      <c r="H35" s="1" t="s">
        <v>35</v>
      </c>
    </row>
    <row r="36" spans="1:8" ht="31.5" x14ac:dyDescent="0.25">
      <c r="A36" s="1">
        <v>35</v>
      </c>
      <c r="B36" s="1" t="s">
        <v>6</v>
      </c>
      <c r="C36" s="2" t="str">
        <f>"97927322027818"</f>
        <v>97927322027818</v>
      </c>
      <c r="D36" s="3">
        <v>43075.786145833335</v>
      </c>
      <c r="E36" s="3" t="s">
        <v>360</v>
      </c>
      <c r="F36" s="1" t="s">
        <v>259</v>
      </c>
      <c r="G36" s="1">
        <v>1</v>
      </c>
      <c r="H36" s="1" t="s">
        <v>36</v>
      </c>
    </row>
    <row r="37" spans="1:8" ht="31.5" x14ac:dyDescent="0.25">
      <c r="A37" s="1">
        <v>36</v>
      </c>
      <c r="B37" s="1" t="s">
        <v>6</v>
      </c>
      <c r="C37" s="2" t="str">
        <f>"97927222027818"</f>
        <v>97927222027818</v>
      </c>
      <c r="D37" s="3">
        <v>43075.785682870373</v>
      </c>
      <c r="E37" s="3" t="s">
        <v>361</v>
      </c>
      <c r="F37" s="1" t="s">
        <v>240</v>
      </c>
      <c r="G37" s="1">
        <v>1</v>
      </c>
      <c r="H37" s="1" t="s">
        <v>37</v>
      </c>
    </row>
    <row r="38" spans="1:8" ht="31.5" x14ac:dyDescent="0.25">
      <c r="A38" s="1">
        <v>37</v>
      </c>
      <c r="B38" s="1" t="s">
        <v>6</v>
      </c>
      <c r="C38" s="2" t="str">
        <f>"97927122027818"</f>
        <v>97927122027818</v>
      </c>
      <c r="D38" s="3">
        <v>43075.786215277774</v>
      </c>
      <c r="E38" s="3" t="s">
        <v>362</v>
      </c>
      <c r="F38" s="1" t="s">
        <v>260</v>
      </c>
      <c r="G38" s="1">
        <v>1</v>
      </c>
      <c r="H38" s="1" t="s">
        <v>38</v>
      </c>
    </row>
    <row r="39" spans="1:8" ht="31.5" x14ac:dyDescent="0.25">
      <c r="A39" s="1">
        <v>38</v>
      </c>
      <c r="B39" s="1" t="s">
        <v>6</v>
      </c>
      <c r="C39" s="2" t="str">
        <f>"97932922027818"</f>
        <v>97932922027818</v>
      </c>
      <c r="D39" s="3">
        <v>43075.784583333334</v>
      </c>
      <c r="E39" s="3" t="s">
        <v>363</v>
      </c>
      <c r="F39" s="1" t="s">
        <v>261</v>
      </c>
      <c r="G39" s="1">
        <v>1</v>
      </c>
      <c r="H39" s="1" t="s">
        <v>39</v>
      </c>
    </row>
    <row r="40" spans="1:8" ht="31.5" x14ac:dyDescent="0.25">
      <c r="A40" s="1">
        <v>39</v>
      </c>
      <c r="B40" s="1" t="s">
        <v>6</v>
      </c>
      <c r="C40" s="2" t="str">
        <f>"97920122027818"</f>
        <v>97920122027818</v>
      </c>
      <c r="D40" s="3">
        <v>43075.821712962963</v>
      </c>
      <c r="E40" s="3" t="s">
        <v>364</v>
      </c>
      <c r="F40" s="1" t="s">
        <v>262</v>
      </c>
      <c r="G40" s="1">
        <v>2</v>
      </c>
      <c r="H40" s="1" t="s">
        <v>40</v>
      </c>
    </row>
    <row r="41" spans="1:8" ht="31.5" x14ac:dyDescent="0.25">
      <c r="A41" s="1">
        <v>40</v>
      </c>
      <c r="B41" s="1" t="s">
        <v>6</v>
      </c>
      <c r="C41" s="2" t="str">
        <f>"08878322304178"</f>
        <v>08878322304178</v>
      </c>
      <c r="D41" s="3">
        <v>43075.803564814814</v>
      </c>
      <c r="E41" s="3" t="s">
        <v>365</v>
      </c>
      <c r="F41" s="1" t="s">
        <v>263</v>
      </c>
      <c r="G41" s="1">
        <v>7</v>
      </c>
      <c r="H41" s="1" t="s">
        <v>41</v>
      </c>
    </row>
    <row r="42" spans="1:8" ht="31.5" x14ac:dyDescent="0.25">
      <c r="A42" s="1">
        <v>41</v>
      </c>
      <c r="B42" s="1" t="s">
        <v>6</v>
      </c>
      <c r="C42" s="2" t="str">
        <f>"08921722304178"</f>
        <v>08921722304178</v>
      </c>
      <c r="D42" s="3">
        <v>43075.822245370371</v>
      </c>
      <c r="E42" s="3" t="s">
        <v>366</v>
      </c>
      <c r="F42" s="1" t="s">
        <v>256</v>
      </c>
      <c r="G42" s="1">
        <v>5</v>
      </c>
      <c r="H42" s="1" t="s">
        <v>42</v>
      </c>
    </row>
    <row r="43" spans="1:8" ht="31.5" x14ac:dyDescent="0.25">
      <c r="A43" s="1">
        <v>42</v>
      </c>
      <c r="B43" s="1" t="s">
        <v>6</v>
      </c>
      <c r="C43" s="2" t="str">
        <f>"97926722027818"</f>
        <v>97926722027818</v>
      </c>
      <c r="D43" s="3">
        <v>43075.787592592591</v>
      </c>
      <c r="E43" s="3" t="s">
        <v>367</v>
      </c>
      <c r="F43" s="1" t="s">
        <v>259</v>
      </c>
      <c r="G43" s="1">
        <v>1</v>
      </c>
      <c r="H43" s="1" t="s">
        <v>43</v>
      </c>
    </row>
    <row r="44" spans="1:8" ht="31.5" x14ac:dyDescent="0.25">
      <c r="A44" s="1">
        <v>43</v>
      </c>
      <c r="B44" s="1" t="s">
        <v>6</v>
      </c>
      <c r="C44" s="2" t="str">
        <f>"97926622027818"</f>
        <v>97926622027818</v>
      </c>
      <c r="D44" s="3">
        <v>43075.787546296298</v>
      </c>
      <c r="E44" s="3" t="s">
        <v>368</v>
      </c>
      <c r="F44" s="1" t="s">
        <v>264</v>
      </c>
      <c r="G44" s="1">
        <v>1</v>
      </c>
      <c r="H44" s="1" t="s">
        <v>44</v>
      </c>
    </row>
    <row r="45" spans="1:8" ht="31.5" x14ac:dyDescent="0.25">
      <c r="A45" s="1">
        <v>44</v>
      </c>
      <c r="B45" s="1" t="s">
        <v>6</v>
      </c>
      <c r="C45" s="2" t="str">
        <f>"97926522027818"</f>
        <v>97926522027818</v>
      </c>
      <c r="D45" s="3">
        <v>43075.787453703706</v>
      </c>
      <c r="E45" s="3" t="s">
        <v>369</v>
      </c>
      <c r="F45" s="1" t="s">
        <v>263</v>
      </c>
      <c r="G45" s="1">
        <v>1</v>
      </c>
      <c r="H45" s="1" t="s">
        <v>10</v>
      </c>
    </row>
    <row r="46" spans="1:8" ht="31.5" x14ac:dyDescent="0.25">
      <c r="A46" s="1">
        <v>45</v>
      </c>
      <c r="B46" s="1" t="s">
        <v>6</v>
      </c>
      <c r="C46" s="2" t="str">
        <f>"97926422027818"</f>
        <v>97926422027818</v>
      </c>
      <c r="D46" s="3">
        <v>43075.787488425929</v>
      </c>
      <c r="E46" s="3" t="s">
        <v>370</v>
      </c>
      <c r="F46" s="1" t="s">
        <v>265</v>
      </c>
      <c r="G46" s="1">
        <v>1</v>
      </c>
      <c r="H46" s="1" t="s">
        <v>45</v>
      </c>
    </row>
    <row r="47" spans="1:8" ht="31.5" x14ac:dyDescent="0.25">
      <c r="A47" s="1">
        <v>46</v>
      </c>
      <c r="B47" s="1" t="s">
        <v>6</v>
      </c>
      <c r="C47" s="2" t="str">
        <f>"97926322027818"</f>
        <v>97926322027818</v>
      </c>
      <c r="D47" s="3">
        <v>43075.787511574075</v>
      </c>
      <c r="E47" s="3" t="s">
        <v>371</v>
      </c>
      <c r="F47" s="1" t="s">
        <v>246</v>
      </c>
      <c r="G47" s="1">
        <v>1</v>
      </c>
      <c r="H47" s="1" t="s">
        <v>46</v>
      </c>
    </row>
    <row r="48" spans="1:8" ht="31.5" x14ac:dyDescent="0.25">
      <c r="A48" s="1">
        <v>47</v>
      </c>
      <c r="B48" s="1" t="s">
        <v>6</v>
      </c>
      <c r="C48" s="2" t="str">
        <f>"97925322027818"</f>
        <v>97925322027818</v>
      </c>
      <c r="D48" s="3">
        <v>43075.782430555555</v>
      </c>
      <c r="E48" s="3" t="s">
        <v>372</v>
      </c>
      <c r="F48" s="1" t="s">
        <v>263</v>
      </c>
      <c r="G48" s="1">
        <v>1</v>
      </c>
      <c r="H48" s="1" t="s">
        <v>47</v>
      </c>
    </row>
    <row r="49" spans="1:8" ht="31.5" x14ac:dyDescent="0.25">
      <c r="A49" s="1">
        <v>48</v>
      </c>
      <c r="B49" s="1" t="s">
        <v>6</v>
      </c>
      <c r="C49" s="2" t="str">
        <f>"97925222027818"</f>
        <v>97925222027818</v>
      </c>
      <c r="D49" s="3">
        <v>43075.782453703701</v>
      </c>
      <c r="E49" s="3" t="s">
        <v>569</v>
      </c>
      <c r="F49" s="1" t="s">
        <v>264</v>
      </c>
      <c r="G49" s="1">
        <v>1</v>
      </c>
      <c r="H49" s="1" t="s">
        <v>48</v>
      </c>
    </row>
    <row r="50" spans="1:8" ht="31.5" x14ac:dyDescent="0.25">
      <c r="A50" s="1">
        <v>49</v>
      </c>
      <c r="B50" s="1" t="s">
        <v>6</v>
      </c>
      <c r="C50" s="2" t="str">
        <f>"97928122027818"</f>
        <v>97928122027818</v>
      </c>
      <c r="D50" s="3">
        <v>43075.785810185182</v>
      </c>
      <c r="E50" s="3" t="s">
        <v>373</v>
      </c>
      <c r="F50" s="1" t="s">
        <v>263</v>
      </c>
      <c r="G50" s="1">
        <v>1</v>
      </c>
      <c r="H50" s="1" t="s">
        <v>49</v>
      </c>
    </row>
    <row r="51" spans="1:8" ht="31.5" x14ac:dyDescent="0.25">
      <c r="A51" s="1">
        <v>50</v>
      </c>
      <c r="B51" s="1" t="s">
        <v>6</v>
      </c>
      <c r="C51" s="2" t="str">
        <f>"97924622027818"</f>
        <v>97924622027818</v>
      </c>
      <c r="D51" s="3">
        <v>43075.782407407409</v>
      </c>
      <c r="E51" s="1" t="s">
        <v>50</v>
      </c>
      <c r="F51" s="1" t="s">
        <v>242</v>
      </c>
      <c r="G51" s="1">
        <v>1</v>
      </c>
      <c r="H51" s="1" t="s">
        <v>10</v>
      </c>
    </row>
    <row r="52" spans="1:8" ht="31.5" x14ac:dyDescent="0.25">
      <c r="A52" s="1">
        <v>51</v>
      </c>
      <c r="B52" s="1" t="s">
        <v>6</v>
      </c>
      <c r="C52" s="2" t="str">
        <f>"97924822027818"</f>
        <v>97924822027818</v>
      </c>
      <c r="D52" s="3">
        <v>43075.782465277778</v>
      </c>
      <c r="E52" s="3" t="s">
        <v>374</v>
      </c>
      <c r="F52" s="1" t="s">
        <v>266</v>
      </c>
      <c r="G52" s="1">
        <v>1</v>
      </c>
      <c r="H52" s="1" t="s">
        <v>51</v>
      </c>
    </row>
    <row r="53" spans="1:8" ht="31.5" x14ac:dyDescent="0.25">
      <c r="A53" s="1">
        <v>52</v>
      </c>
      <c r="B53" s="1" t="s">
        <v>6</v>
      </c>
      <c r="C53" s="2" t="str">
        <f>"97929022027818"</f>
        <v>97929022027818</v>
      </c>
      <c r="D53" s="3">
        <v>43075.779618055552</v>
      </c>
      <c r="E53" s="3" t="s">
        <v>375</v>
      </c>
      <c r="F53" s="1" t="s">
        <v>259</v>
      </c>
      <c r="G53" s="1">
        <v>1</v>
      </c>
      <c r="H53" s="1" t="s">
        <v>52</v>
      </c>
    </row>
    <row r="54" spans="1:8" ht="31.5" x14ac:dyDescent="0.25">
      <c r="A54" s="1">
        <v>53</v>
      </c>
      <c r="B54" s="1" t="s">
        <v>6</v>
      </c>
      <c r="C54" s="2" t="str">
        <f>"97925122027818"</f>
        <v>97925122027818</v>
      </c>
      <c r="D54" s="3">
        <v>43075.781458333331</v>
      </c>
      <c r="E54" s="3" t="s">
        <v>376</v>
      </c>
      <c r="F54" s="1" t="s">
        <v>254</v>
      </c>
      <c r="G54" s="1">
        <v>1</v>
      </c>
      <c r="H54" s="1" t="s">
        <v>53</v>
      </c>
    </row>
    <row r="55" spans="1:8" ht="31.5" x14ac:dyDescent="0.25">
      <c r="A55" s="1">
        <v>54</v>
      </c>
      <c r="B55" s="1" t="s">
        <v>6</v>
      </c>
      <c r="C55" s="2" t="str">
        <f>"97923322027818"</f>
        <v>97923322027818</v>
      </c>
      <c r="D55" s="3">
        <v>43075.789988425924</v>
      </c>
      <c r="E55" s="1" t="s">
        <v>54</v>
      </c>
      <c r="F55" s="1" t="s">
        <v>239</v>
      </c>
      <c r="G55" s="1">
        <v>1</v>
      </c>
      <c r="H55" s="1" t="s">
        <v>55</v>
      </c>
    </row>
    <row r="56" spans="1:8" ht="31.5" x14ac:dyDescent="0.25">
      <c r="A56" s="1">
        <v>55</v>
      </c>
      <c r="B56" s="1" t="s">
        <v>6</v>
      </c>
      <c r="C56" s="2" t="str">
        <f>"97923222027818"</f>
        <v>97923222027818</v>
      </c>
      <c r="D56" s="3">
        <v>43075.789340277777</v>
      </c>
      <c r="E56" s="3" t="s">
        <v>377</v>
      </c>
      <c r="F56" s="1" t="s">
        <v>267</v>
      </c>
      <c r="G56" s="1">
        <v>1</v>
      </c>
      <c r="H56" s="1" t="s">
        <v>56</v>
      </c>
    </row>
    <row r="57" spans="1:8" ht="31.5" x14ac:dyDescent="0.25">
      <c r="A57" s="1">
        <v>56</v>
      </c>
      <c r="B57" s="1" t="s">
        <v>6</v>
      </c>
      <c r="C57" s="2" t="str">
        <f>"97922822027818"</f>
        <v>97922822027818</v>
      </c>
      <c r="D57" s="3">
        <v>43075.79</v>
      </c>
      <c r="E57" s="3" t="s">
        <v>378</v>
      </c>
      <c r="F57" s="1" t="s">
        <v>250</v>
      </c>
      <c r="G57" s="1">
        <v>1</v>
      </c>
      <c r="H57" s="1" t="s">
        <v>57</v>
      </c>
    </row>
    <row r="58" spans="1:8" ht="31.5" x14ac:dyDescent="0.25">
      <c r="A58" s="1">
        <v>57</v>
      </c>
      <c r="B58" s="1" t="s">
        <v>6</v>
      </c>
      <c r="C58" s="2" t="str">
        <f>"97922522027818"</f>
        <v>97922522027818</v>
      </c>
      <c r="D58" s="3">
        <v>43075.790798611109</v>
      </c>
      <c r="E58" s="3" t="s">
        <v>379</v>
      </c>
      <c r="F58" s="1" t="s">
        <v>252</v>
      </c>
      <c r="G58" s="1">
        <v>1</v>
      </c>
      <c r="H58" s="1" t="s">
        <v>58</v>
      </c>
    </row>
    <row r="59" spans="1:8" ht="31.5" x14ac:dyDescent="0.25">
      <c r="A59" s="1">
        <v>58</v>
      </c>
      <c r="B59" s="1" t="s">
        <v>6</v>
      </c>
      <c r="C59" s="2" t="str">
        <f>"97923522027818"</f>
        <v>97923522027818</v>
      </c>
      <c r="D59" s="3">
        <v>43075.789351851854</v>
      </c>
      <c r="E59" s="3" t="s">
        <v>380</v>
      </c>
      <c r="F59" s="1" t="s">
        <v>263</v>
      </c>
      <c r="G59" s="1">
        <v>1</v>
      </c>
      <c r="H59" s="1" t="s">
        <v>59</v>
      </c>
    </row>
    <row r="60" spans="1:8" ht="31.5" x14ac:dyDescent="0.25">
      <c r="A60" s="1">
        <v>59</v>
      </c>
      <c r="B60" s="1" t="s">
        <v>6</v>
      </c>
      <c r="C60" s="2" t="str">
        <f>"97923422027818"</f>
        <v>97923422027818</v>
      </c>
      <c r="D60" s="3">
        <v>43075.789363425924</v>
      </c>
      <c r="E60" s="3" t="s">
        <v>381</v>
      </c>
      <c r="F60" s="1" t="s">
        <v>268</v>
      </c>
      <c r="G60" s="1">
        <v>1</v>
      </c>
      <c r="H60" s="1" t="s">
        <v>60</v>
      </c>
    </row>
    <row r="61" spans="1:8" ht="31.5" x14ac:dyDescent="0.25">
      <c r="A61" s="1">
        <v>60</v>
      </c>
      <c r="B61" s="1" t="s">
        <v>6</v>
      </c>
      <c r="C61" s="2" t="str">
        <f>"97922922027818"</f>
        <v>97922922027818</v>
      </c>
      <c r="D61" s="3">
        <v>43075.789965277778</v>
      </c>
      <c r="E61" s="3" t="s">
        <v>382</v>
      </c>
      <c r="F61" s="1" t="s">
        <v>250</v>
      </c>
      <c r="G61" s="1">
        <v>1</v>
      </c>
      <c r="H61" s="1" t="s">
        <v>57</v>
      </c>
    </row>
    <row r="62" spans="1:8" ht="31.5" x14ac:dyDescent="0.25">
      <c r="A62" s="1">
        <v>61</v>
      </c>
      <c r="B62" s="1" t="s">
        <v>6</v>
      </c>
      <c r="C62" s="2" t="str">
        <f>"97922222027818"</f>
        <v>97922222027818</v>
      </c>
      <c r="D62" s="3">
        <v>43075.790810185186</v>
      </c>
      <c r="E62" s="3" t="s">
        <v>383</v>
      </c>
      <c r="F62" s="1" t="s">
        <v>266</v>
      </c>
      <c r="G62" s="1">
        <v>1</v>
      </c>
      <c r="H62" s="1" t="s">
        <v>10</v>
      </c>
    </row>
    <row r="63" spans="1:8" ht="31.5" x14ac:dyDescent="0.25">
      <c r="A63" s="1">
        <v>62</v>
      </c>
      <c r="B63" s="1" t="s">
        <v>6</v>
      </c>
      <c r="C63" s="2" t="str">
        <f>"97914022027818"</f>
        <v>97914022027818</v>
      </c>
      <c r="D63" s="3">
        <v>43075.778043981481</v>
      </c>
      <c r="E63" s="1" t="s">
        <v>61</v>
      </c>
      <c r="F63" s="1" t="s">
        <v>246</v>
      </c>
      <c r="G63" s="1">
        <v>2</v>
      </c>
      <c r="H63" s="1" t="s">
        <v>62</v>
      </c>
    </row>
    <row r="64" spans="1:8" ht="31.5" x14ac:dyDescent="0.25">
      <c r="A64" s="1">
        <v>63</v>
      </c>
      <c r="B64" s="1" t="s">
        <v>6</v>
      </c>
      <c r="C64" s="2" t="str">
        <f>"97913922027818"</f>
        <v>97913922027818</v>
      </c>
      <c r="D64" s="3">
        <v>43075.777997685182</v>
      </c>
      <c r="E64" s="3" t="s">
        <v>384</v>
      </c>
      <c r="F64" s="1" t="s">
        <v>269</v>
      </c>
      <c r="G64" s="1">
        <v>2</v>
      </c>
      <c r="H64" s="1" t="s">
        <v>10</v>
      </c>
    </row>
    <row r="65" spans="1:8" ht="31.5" x14ac:dyDescent="0.25">
      <c r="A65" s="1">
        <v>64</v>
      </c>
      <c r="B65" s="1" t="s">
        <v>6</v>
      </c>
      <c r="C65" s="2" t="str">
        <f>"08781022304178"</f>
        <v>08781022304178</v>
      </c>
      <c r="D65" s="3">
        <v>43075.779733796298</v>
      </c>
      <c r="E65" s="3" t="s">
        <v>385</v>
      </c>
      <c r="F65" s="1" t="s">
        <v>263</v>
      </c>
      <c r="G65" s="1">
        <v>3</v>
      </c>
      <c r="H65" s="1" t="s">
        <v>63</v>
      </c>
    </row>
    <row r="66" spans="1:8" ht="31.5" x14ac:dyDescent="0.25">
      <c r="A66" s="1">
        <v>65</v>
      </c>
      <c r="B66" s="1" t="s">
        <v>6</v>
      </c>
      <c r="C66" s="2" t="str">
        <f>"08868122304178"</f>
        <v>08868122304178</v>
      </c>
      <c r="D66" s="3">
        <v>43075.779641203706</v>
      </c>
      <c r="E66" s="3" t="s">
        <v>386</v>
      </c>
      <c r="F66" s="1" t="s">
        <v>237</v>
      </c>
      <c r="G66" s="1">
        <v>3</v>
      </c>
      <c r="H66" s="1" t="s">
        <v>64</v>
      </c>
    </row>
    <row r="67" spans="1:8" ht="31.5" x14ac:dyDescent="0.25">
      <c r="A67" s="1">
        <v>66</v>
      </c>
      <c r="B67" s="1" t="s">
        <v>6</v>
      </c>
      <c r="C67" s="2" t="str">
        <f>"08877122304178"</f>
        <v>08877122304178</v>
      </c>
      <c r="D67" s="3">
        <v>43075.793611111112</v>
      </c>
      <c r="E67" s="3" t="s">
        <v>387</v>
      </c>
      <c r="F67" s="1" t="s">
        <v>256</v>
      </c>
      <c r="G67" s="1">
        <v>11</v>
      </c>
      <c r="H67" s="1" t="s">
        <v>65</v>
      </c>
    </row>
    <row r="68" spans="1:8" ht="31.5" x14ac:dyDescent="0.25">
      <c r="A68" s="1">
        <v>67</v>
      </c>
      <c r="B68" s="1" t="s">
        <v>6</v>
      </c>
      <c r="C68" s="2" t="str">
        <f>"97922122027818"</f>
        <v>97922122027818</v>
      </c>
      <c r="D68" s="3">
        <v>43075.789861111109</v>
      </c>
      <c r="E68" s="3" t="s">
        <v>388</v>
      </c>
      <c r="F68" s="1" t="s">
        <v>268</v>
      </c>
      <c r="G68" s="1">
        <v>1</v>
      </c>
      <c r="H68" s="1" t="s">
        <v>66</v>
      </c>
    </row>
    <row r="69" spans="1:8" ht="31.5" x14ac:dyDescent="0.25">
      <c r="A69" s="1">
        <v>68</v>
      </c>
      <c r="B69" s="1" t="s">
        <v>6</v>
      </c>
      <c r="C69" s="2" t="str">
        <f>"97922022027818"</f>
        <v>97922022027818</v>
      </c>
      <c r="D69" s="3">
        <v>43075.790694444448</v>
      </c>
      <c r="E69" s="3" t="s">
        <v>389</v>
      </c>
      <c r="F69" s="1" t="s">
        <v>244</v>
      </c>
      <c r="G69" s="1">
        <v>1</v>
      </c>
      <c r="H69" s="1" t="s">
        <v>67</v>
      </c>
    </row>
    <row r="70" spans="1:8" ht="31.5" x14ac:dyDescent="0.25">
      <c r="A70" s="1">
        <v>69</v>
      </c>
      <c r="B70" s="1" t="s">
        <v>6</v>
      </c>
      <c r="C70" s="2" t="str">
        <f>"97921922027818"</f>
        <v>97921922027818</v>
      </c>
      <c r="D70" s="3">
        <v>43075.790729166663</v>
      </c>
      <c r="E70" s="3" t="s">
        <v>390</v>
      </c>
      <c r="F70" s="1" t="s">
        <v>270</v>
      </c>
      <c r="G70" s="1">
        <v>1</v>
      </c>
      <c r="H70" s="1" t="s">
        <v>68</v>
      </c>
    </row>
    <row r="71" spans="1:8" ht="31.5" x14ac:dyDescent="0.25">
      <c r="A71" s="1">
        <v>70</v>
      </c>
      <c r="B71" s="1" t="s">
        <v>6</v>
      </c>
      <c r="C71" s="2" t="str">
        <f>"97921822027818"</f>
        <v>97921822027818</v>
      </c>
      <c r="D71" s="3">
        <v>43075.790636574071</v>
      </c>
      <c r="E71" s="1" t="s">
        <v>69</v>
      </c>
      <c r="F71" s="1" t="s">
        <v>242</v>
      </c>
      <c r="G71" s="1">
        <v>1</v>
      </c>
      <c r="H71" s="1" t="s">
        <v>70</v>
      </c>
    </row>
    <row r="72" spans="1:8" ht="31.5" x14ac:dyDescent="0.25">
      <c r="A72" s="1">
        <v>71</v>
      </c>
      <c r="B72" s="1" t="s">
        <v>6</v>
      </c>
      <c r="C72" s="2" t="str">
        <f>"97921722027818"</f>
        <v>97921722027818</v>
      </c>
      <c r="D72" s="3">
        <v>43075.790671296294</v>
      </c>
      <c r="E72" s="3" t="s">
        <v>391</v>
      </c>
      <c r="F72" s="1" t="s">
        <v>246</v>
      </c>
      <c r="G72" s="1">
        <v>1</v>
      </c>
      <c r="H72" s="1" t="s">
        <v>71</v>
      </c>
    </row>
    <row r="73" spans="1:8" ht="31.5" x14ac:dyDescent="0.25">
      <c r="A73" s="1">
        <v>72</v>
      </c>
      <c r="B73" s="1" t="s">
        <v>6</v>
      </c>
      <c r="C73" s="2" t="str">
        <f>"97921622027818"</f>
        <v>97921622027818</v>
      </c>
      <c r="D73" s="3">
        <v>43075.790775462963</v>
      </c>
      <c r="E73" s="3" t="s">
        <v>392</v>
      </c>
      <c r="F73" s="1" t="s">
        <v>271</v>
      </c>
      <c r="G73" s="1">
        <v>1</v>
      </c>
      <c r="H73" s="1" t="s">
        <v>72</v>
      </c>
    </row>
    <row r="74" spans="1:8" ht="31.5" x14ac:dyDescent="0.25">
      <c r="A74" s="1">
        <v>73</v>
      </c>
      <c r="B74" s="1" t="s">
        <v>6</v>
      </c>
      <c r="C74" s="2" t="str">
        <f>"97921522027818"</f>
        <v>97921522027818</v>
      </c>
      <c r="D74" s="3">
        <v>43075.790949074071</v>
      </c>
      <c r="E74" s="3" t="s">
        <v>393</v>
      </c>
      <c r="F74" s="1" t="s">
        <v>264</v>
      </c>
      <c r="G74" s="1">
        <v>1</v>
      </c>
      <c r="H74" s="1" t="s">
        <v>73</v>
      </c>
    </row>
    <row r="75" spans="1:8" ht="31.5" x14ac:dyDescent="0.25">
      <c r="A75" s="1">
        <v>74</v>
      </c>
      <c r="B75" s="1" t="s">
        <v>6</v>
      </c>
      <c r="C75" s="2" t="str">
        <f>"97921422027818"</f>
        <v>97921422027818</v>
      </c>
      <c r="D75" s="3">
        <v>43075.790752314817</v>
      </c>
      <c r="E75" s="3" t="s">
        <v>394</v>
      </c>
      <c r="F75" s="1" t="s">
        <v>242</v>
      </c>
      <c r="G75" s="1">
        <v>1</v>
      </c>
      <c r="H75" s="1" t="s">
        <v>56</v>
      </c>
    </row>
    <row r="76" spans="1:8" ht="31.5" x14ac:dyDescent="0.25">
      <c r="A76" s="1">
        <v>75</v>
      </c>
      <c r="B76" s="1" t="s">
        <v>6</v>
      </c>
      <c r="C76" s="2" t="str">
        <f>"97921322027818"</f>
        <v>97921322027818</v>
      </c>
      <c r="D76" s="3">
        <v>43075.790902777779</v>
      </c>
      <c r="E76" s="3" t="s">
        <v>395</v>
      </c>
      <c r="F76" s="1" t="s">
        <v>272</v>
      </c>
      <c r="G76" s="1">
        <v>1</v>
      </c>
      <c r="H76" s="1" t="s">
        <v>74</v>
      </c>
    </row>
    <row r="77" spans="1:8" ht="31.5" x14ac:dyDescent="0.25">
      <c r="A77" s="1">
        <v>76</v>
      </c>
      <c r="B77" s="1" t="s">
        <v>6</v>
      </c>
      <c r="C77" s="2" t="str">
        <f>"97929722027818"</f>
        <v>97929722027818</v>
      </c>
      <c r="D77" s="3">
        <v>43075.779004629629</v>
      </c>
      <c r="E77" s="3" t="s">
        <v>396</v>
      </c>
      <c r="F77" s="1" t="s">
        <v>245</v>
      </c>
      <c r="G77" s="1">
        <v>1</v>
      </c>
      <c r="H77" s="1" t="s">
        <v>75</v>
      </c>
    </row>
    <row r="78" spans="1:8" ht="31.5" x14ac:dyDescent="0.25">
      <c r="A78" s="1">
        <v>77</v>
      </c>
      <c r="B78" s="1" t="s">
        <v>6</v>
      </c>
      <c r="C78" s="2" t="str">
        <f>"97927922027818"</f>
        <v>97927922027818</v>
      </c>
      <c r="D78" s="3">
        <v>43075.785844907405</v>
      </c>
      <c r="E78" s="3" t="s">
        <v>397</v>
      </c>
      <c r="F78" s="1" t="s">
        <v>266</v>
      </c>
      <c r="G78" s="1">
        <v>1</v>
      </c>
      <c r="H78" s="1" t="s">
        <v>76</v>
      </c>
    </row>
    <row r="79" spans="1:8" ht="31.5" x14ac:dyDescent="0.25">
      <c r="A79" s="1">
        <v>78</v>
      </c>
      <c r="B79" s="1" t="s">
        <v>6</v>
      </c>
      <c r="C79" s="2" t="str">
        <f>"97921222027818"</f>
        <v>97921222027818</v>
      </c>
      <c r="D79" s="3">
        <v>43075.790960648148</v>
      </c>
      <c r="E79" s="3" t="s">
        <v>398</v>
      </c>
      <c r="F79" s="1" t="s">
        <v>273</v>
      </c>
      <c r="G79" s="1">
        <v>1</v>
      </c>
      <c r="H79" s="1" t="s">
        <v>77</v>
      </c>
    </row>
    <row r="80" spans="1:8" ht="31.5" x14ac:dyDescent="0.25">
      <c r="A80" s="1">
        <v>79</v>
      </c>
      <c r="B80" s="1" t="s">
        <v>6</v>
      </c>
      <c r="C80" s="2" t="str">
        <f>"97937622027818"</f>
        <v>97937622027818</v>
      </c>
      <c r="D80" s="3">
        <v>43075.77484953704</v>
      </c>
      <c r="E80" s="3" t="s">
        <v>399</v>
      </c>
      <c r="F80" s="1" t="s">
        <v>274</v>
      </c>
      <c r="G80" s="1">
        <v>1</v>
      </c>
      <c r="H80" s="1" t="s">
        <v>78</v>
      </c>
    </row>
    <row r="81" spans="1:8" ht="31.5" x14ac:dyDescent="0.25">
      <c r="A81" s="1">
        <v>80</v>
      </c>
      <c r="B81" s="1" t="s">
        <v>6</v>
      </c>
      <c r="C81" s="2" t="str">
        <f>"97915022027818"</f>
        <v>97915022027818</v>
      </c>
      <c r="D81" s="3">
        <v>43075.783148148148</v>
      </c>
      <c r="E81" s="3" t="s">
        <v>400</v>
      </c>
      <c r="F81" s="1" t="s">
        <v>275</v>
      </c>
      <c r="G81" s="1">
        <v>2</v>
      </c>
      <c r="H81" s="1" t="s">
        <v>79</v>
      </c>
    </row>
    <row r="82" spans="1:8" ht="31.5" x14ac:dyDescent="0.25">
      <c r="A82" s="1">
        <v>81</v>
      </c>
      <c r="B82" s="1" t="s">
        <v>6</v>
      </c>
      <c r="C82" s="2" t="str">
        <f>"97914922027818"</f>
        <v>97914922027818</v>
      </c>
      <c r="D82" s="3">
        <v>43075.783194444448</v>
      </c>
      <c r="E82" s="3" t="s">
        <v>401</v>
      </c>
      <c r="F82" s="1" t="s">
        <v>276</v>
      </c>
      <c r="G82" s="1">
        <v>2</v>
      </c>
      <c r="H82" s="1" t="s">
        <v>80</v>
      </c>
    </row>
    <row r="83" spans="1:8" ht="31.5" x14ac:dyDescent="0.25">
      <c r="A83" s="1">
        <v>82</v>
      </c>
      <c r="B83" s="1" t="s">
        <v>6</v>
      </c>
      <c r="C83" s="2" t="str">
        <f>"08876822304178"</f>
        <v>08876822304178</v>
      </c>
      <c r="D83" s="3">
        <v>43075.79241898148</v>
      </c>
      <c r="E83" s="3" t="s">
        <v>402</v>
      </c>
      <c r="F83" s="1" t="s">
        <v>265</v>
      </c>
      <c r="G83" s="1">
        <v>7</v>
      </c>
      <c r="H83" s="1" t="s">
        <v>81</v>
      </c>
    </row>
    <row r="84" spans="1:8" ht="31.5" x14ac:dyDescent="0.25">
      <c r="A84" s="1">
        <v>83</v>
      </c>
      <c r="B84" s="1" t="s">
        <v>6</v>
      </c>
      <c r="C84" s="2" t="str">
        <f>"08869322304178"</f>
        <v>08869322304178</v>
      </c>
      <c r="D84" s="3">
        <v>43075.784085648149</v>
      </c>
      <c r="E84" s="3" t="s">
        <v>383</v>
      </c>
      <c r="F84" s="1" t="s">
        <v>253</v>
      </c>
      <c r="G84" s="1">
        <v>3</v>
      </c>
      <c r="H84" s="1" t="s">
        <v>82</v>
      </c>
    </row>
    <row r="85" spans="1:8" ht="31.5" x14ac:dyDescent="0.25">
      <c r="A85" s="1">
        <v>84</v>
      </c>
      <c r="B85" s="1" t="s">
        <v>6</v>
      </c>
      <c r="C85" s="2" t="str">
        <f>"97914622027818"</f>
        <v>97914622027818</v>
      </c>
      <c r="D85" s="3">
        <v>43075.78334490741</v>
      </c>
      <c r="E85" s="3" t="s">
        <v>403</v>
      </c>
      <c r="F85" s="1" t="s">
        <v>277</v>
      </c>
      <c r="G85" s="1">
        <v>2</v>
      </c>
      <c r="H85" s="1" t="s">
        <v>83</v>
      </c>
    </row>
    <row r="86" spans="1:8" ht="31.5" x14ac:dyDescent="0.25">
      <c r="A86" s="1">
        <v>85</v>
      </c>
      <c r="B86" s="1" t="s">
        <v>6</v>
      </c>
      <c r="C86" s="2" t="str">
        <f>"08869522304178"</f>
        <v>08869522304178</v>
      </c>
      <c r="D86" s="3">
        <v>43075.784120370372</v>
      </c>
      <c r="E86" s="3" t="s">
        <v>404</v>
      </c>
      <c r="F86" s="1" t="s">
        <v>278</v>
      </c>
      <c r="G86" s="1">
        <v>6</v>
      </c>
      <c r="H86" s="1" t="s">
        <v>84</v>
      </c>
    </row>
    <row r="87" spans="1:8" ht="31.5" x14ac:dyDescent="0.25">
      <c r="A87" s="1">
        <v>86</v>
      </c>
      <c r="B87" s="1" t="s">
        <v>6</v>
      </c>
      <c r="C87" s="2" t="str">
        <f>"97914422027818"</f>
        <v>97914422027818</v>
      </c>
      <c r="D87" s="3">
        <v>43075.77784722222</v>
      </c>
      <c r="E87" s="3" t="s">
        <v>405</v>
      </c>
      <c r="F87" s="1" t="s">
        <v>279</v>
      </c>
      <c r="G87" s="1">
        <v>2</v>
      </c>
      <c r="H87" s="1" t="s">
        <v>85</v>
      </c>
    </row>
    <row r="88" spans="1:8" ht="31.5" x14ac:dyDescent="0.25">
      <c r="A88" s="1">
        <v>87</v>
      </c>
      <c r="B88" s="1" t="s">
        <v>6</v>
      </c>
      <c r="C88" s="2" t="str">
        <f>"08868222304178"</f>
        <v>08868222304178</v>
      </c>
      <c r="D88" s="3">
        <v>43075.779618055552</v>
      </c>
      <c r="E88" s="3" t="s">
        <v>406</v>
      </c>
      <c r="F88" s="1" t="s">
        <v>263</v>
      </c>
      <c r="G88" s="1">
        <v>5</v>
      </c>
      <c r="H88" s="1" t="s">
        <v>86</v>
      </c>
    </row>
    <row r="89" spans="1:8" ht="31.5" x14ac:dyDescent="0.25">
      <c r="A89" s="1">
        <v>88</v>
      </c>
      <c r="B89" s="1" t="s">
        <v>6</v>
      </c>
      <c r="C89" s="2" t="str">
        <f>"97914222027818"</f>
        <v>97914222027818</v>
      </c>
      <c r="D89" s="3">
        <v>43075.778055555558</v>
      </c>
      <c r="E89" s="1" t="s">
        <v>87</v>
      </c>
      <c r="F89" s="1" t="s">
        <v>267</v>
      </c>
      <c r="G89" s="1">
        <v>2</v>
      </c>
      <c r="H89" s="1" t="s">
        <v>56</v>
      </c>
    </row>
    <row r="90" spans="1:8" ht="31.5" x14ac:dyDescent="0.25">
      <c r="A90" s="1">
        <v>89</v>
      </c>
      <c r="B90" s="1" t="s">
        <v>6</v>
      </c>
      <c r="C90" s="2" t="str">
        <f>"08780922304178"</f>
        <v>08780922304178</v>
      </c>
      <c r="D90" s="3">
        <v>43075.779664351852</v>
      </c>
      <c r="E90" s="1" t="s">
        <v>88</v>
      </c>
      <c r="F90" s="1" t="s">
        <v>280</v>
      </c>
      <c r="G90" s="1">
        <v>3</v>
      </c>
      <c r="H90" s="1" t="s">
        <v>89</v>
      </c>
    </row>
    <row r="91" spans="1:8" ht="31.5" x14ac:dyDescent="0.25">
      <c r="A91" s="1">
        <v>90</v>
      </c>
      <c r="B91" s="1" t="s">
        <v>6</v>
      </c>
      <c r="C91" s="2" t="str">
        <f>"97931122027818"</f>
        <v>97931122027818</v>
      </c>
      <c r="D91" s="3">
        <v>43075.793287037035</v>
      </c>
      <c r="E91" s="3" t="s">
        <v>407</v>
      </c>
      <c r="F91" s="1" t="s">
        <v>281</v>
      </c>
      <c r="G91" s="1">
        <v>1</v>
      </c>
      <c r="H91" s="1" t="s">
        <v>10</v>
      </c>
    </row>
    <row r="92" spans="1:8" ht="31.5" x14ac:dyDescent="0.25">
      <c r="A92" s="1">
        <v>91</v>
      </c>
      <c r="B92" s="1" t="s">
        <v>6</v>
      </c>
      <c r="C92" s="2" t="str">
        <f>"97930922027818"</f>
        <v>97930922027818</v>
      </c>
      <c r="D92" s="3">
        <v>43075.793194444443</v>
      </c>
      <c r="E92" s="3" t="s">
        <v>389</v>
      </c>
      <c r="F92" s="1" t="s">
        <v>257</v>
      </c>
      <c r="G92" s="1">
        <v>1</v>
      </c>
      <c r="H92" s="1" t="s">
        <v>90</v>
      </c>
    </row>
    <row r="93" spans="1:8" ht="31.5" x14ac:dyDescent="0.25">
      <c r="A93" s="1">
        <v>92</v>
      </c>
      <c r="B93" s="1" t="s">
        <v>6</v>
      </c>
      <c r="C93" s="2" t="str">
        <f>"97931022027818"</f>
        <v>97931022027818</v>
      </c>
      <c r="D93" s="3">
        <v>43075.792175925926</v>
      </c>
      <c r="E93" s="3" t="s">
        <v>408</v>
      </c>
      <c r="F93" s="1" t="s">
        <v>282</v>
      </c>
      <c r="G93" s="1">
        <v>1</v>
      </c>
      <c r="H93" s="1" t="s">
        <v>91</v>
      </c>
    </row>
    <row r="94" spans="1:8" ht="31.5" x14ac:dyDescent="0.25">
      <c r="A94" s="1">
        <v>93</v>
      </c>
      <c r="B94" s="1" t="s">
        <v>6</v>
      </c>
      <c r="C94" s="2" t="str">
        <f>"97913522027818"</f>
        <v>97913522027818</v>
      </c>
      <c r="D94" s="3">
        <v>43075.777905092589</v>
      </c>
      <c r="E94" s="3" t="s">
        <v>409</v>
      </c>
      <c r="F94" s="1" t="s">
        <v>283</v>
      </c>
      <c r="G94" s="1">
        <v>2</v>
      </c>
      <c r="H94" s="1" t="s">
        <v>92</v>
      </c>
    </row>
    <row r="95" spans="1:8" ht="31.5" x14ac:dyDescent="0.25">
      <c r="A95" s="1">
        <v>94</v>
      </c>
      <c r="B95" s="1" t="s">
        <v>6</v>
      </c>
      <c r="C95" s="2" t="str">
        <f>"08876722304178"</f>
        <v>08876722304178</v>
      </c>
      <c r="D95" s="3">
        <v>43075.792037037034</v>
      </c>
      <c r="E95" s="3" t="s">
        <v>410</v>
      </c>
      <c r="F95" s="1" t="s">
        <v>253</v>
      </c>
      <c r="G95" s="1">
        <v>8</v>
      </c>
      <c r="H95" s="1" t="s">
        <v>93</v>
      </c>
    </row>
    <row r="96" spans="1:8" ht="31.5" x14ac:dyDescent="0.25">
      <c r="A96" s="1">
        <v>95</v>
      </c>
      <c r="B96" s="1" t="s">
        <v>6</v>
      </c>
      <c r="C96" s="2" t="str">
        <f>"97913322027818"</f>
        <v>97913322027818</v>
      </c>
      <c r="D96" s="3">
        <v>43075.777870370373</v>
      </c>
      <c r="E96" s="3" t="s">
        <v>411</v>
      </c>
      <c r="F96" s="1" t="s">
        <v>276</v>
      </c>
      <c r="G96" s="1">
        <v>2</v>
      </c>
      <c r="H96" s="1" t="s">
        <v>94</v>
      </c>
    </row>
    <row r="97" spans="1:8" ht="31.5" x14ac:dyDescent="0.25">
      <c r="A97" s="1">
        <v>96</v>
      </c>
      <c r="B97" s="1" t="s">
        <v>6</v>
      </c>
      <c r="C97" s="2" t="str">
        <f>"97913222027818"</f>
        <v>97913222027818</v>
      </c>
      <c r="D97" s="3">
        <v>43075.777824074074</v>
      </c>
      <c r="E97" s="3" t="s">
        <v>412</v>
      </c>
      <c r="F97" s="1" t="s">
        <v>238</v>
      </c>
      <c r="G97" s="1">
        <v>2</v>
      </c>
      <c r="H97" s="1" t="s">
        <v>95</v>
      </c>
    </row>
    <row r="98" spans="1:8" ht="31.5" x14ac:dyDescent="0.25">
      <c r="A98" s="1">
        <v>97</v>
      </c>
      <c r="B98" s="1" t="s">
        <v>6</v>
      </c>
      <c r="C98" s="2" t="str">
        <f>"97913122027818"</f>
        <v>97913122027818</v>
      </c>
      <c r="D98" s="3">
        <v>43075.778194444443</v>
      </c>
      <c r="E98" s="3" t="s">
        <v>413</v>
      </c>
      <c r="F98" s="1" t="s">
        <v>265</v>
      </c>
      <c r="G98" s="1">
        <v>2</v>
      </c>
      <c r="H98" s="1" t="s">
        <v>96</v>
      </c>
    </row>
    <row r="99" spans="1:8" ht="31.5" x14ac:dyDescent="0.25">
      <c r="A99" s="1">
        <v>98</v>
      </c>
      <c r="B99" s="1" t="s">
        <v>6</v>
      </c>
      <c r="C99" s="2" t="str">
        <f>"97913022027818"</f>
        <v>97913022027818</v>
      </c>
      <c r="D99" s="3">
        <v>43075.777986111112</v>
      </c>
      <c r="E99" s="3" t="s">
        <v>414</v>
      </c>
      <c r="F99" s="1" t="s">
        <v>284</v>
      </c>
      <c r="G99" s="1">
        <v>2</v>
      </c>
      <c r="H99" s="1" t="s">
        <v>10</v>
      </c>
    </row>
    <row r="100" spans="1:8" ht="31.5" x14ac:dyDescent="0.25">
      <c r="A100" s="1">
        <v>99</v>
      </c>
      <c r="B100" s="1" t="s">
        <v>6</v>
      </c>
      <c r="C100" s="2" t="str">
        <f>"97912922027818"</f>
        <v>97912922027818</v>
      </c>
      <c r="D100" s="3">
        <v>43075.777881944443</v>
      </c>
      <c r="E100" s="3" t="s">
        <v>415</v>
      </c>
      <c r="F100" s="1" t="s">
        <v>285</v>
      </c>
      <c r="G100" s="1">
        <v>1</v>
      </c>
      <c r="H100" s="1" t="s">
        <v>97</v>
      </c>
    </row>
    <row r="101" spans="1:8" ht="31.5" x14ac:dyDescent="0.25">
      <c r="A101" s="1">
        <v>100</v>
      </c>
      <c r="B101" s="1" t="s">
        <v>6</v>
      </c>
      <c r="C101" s="2" t="str">
        <f>"08876922304178"</f>
        <v>08876922304178</v>
      </c>
      <c r="D101" s="3">
        <v>43075.792800925927</v>
      </c>
      <c r="E101" s="3" t="s">
        <v>416</v>
      </c>
      <c r="F101" s="1" t="s">
        <v>267</v>
      </c>
      <c r="G101" s="1">
        <v>7</v>
      </c>
      <c r="H101" s="1" t="s">
        <v>98</v>
      </c>
    </row>
    <row r="102" spans="1:8" ht="31.5" x14ac:dyDescent="0.25">
      <c r="A102" s="1">
        <v>101</v>
      </c>
      <c r="B102" s="1" t="s">
        <v>6</v>
      </c>
      <c r="C102" s="2" t="str">
        <f>"08876522304178"</f>
        <v>08876522304178</v>
      </c>
      <c r="D102" s="3">
        <v>43075.789837962962</v>
      </c>
      <c r="E102" s="3" t="s">
        <v>417</v>
      </c>
      <c r="F102" s="1" t="s">
        <v>245</v>
      </c>
      <c r="G102" s="1">
        <v>7</v>
      </c>
      <c r="H102" s="1" t="s">
        <v>99</v>
      </c>
    </row>
    <row r="103" spans="1:8" ht="31.5" x14ac:dyDescent="0.25">
      <c r="A103" s="1">
        <v>102</v>
      </c>
      <c r="B103" s="1" t="s">
        <v>6</v>
      </c>
      <c r="C103" s="2" t="str">
        <f>"08878222304178"</f>
        <v>08878222304178</v>
      </c>
      <c r="D103" s="3">
        <v>43075.803159722222</v>
      </c>
      <c r="E103" s="3" t="s">
        <v>418</v>
      </c>
      <c r="F103" s="1" t="s">
        <v>238</v>
      </c>
      <c r="G103" s="1">
        <v>16</v>
      </c>
      <c r="H103" s="1" t="s">
        <v>100</v>
      </c>
    </row>
    <row r="104" spans="1:8" ht="31.5" x14ac:dyDescent="0.25">
      <c r="A104" s="1">
        <v>103</v>
      </c>
      <c r="B104" s="1" t="s">
        <v>6</v>
      </c>
      <c r="C104" s="2" t="str">
        <f>"97912522027818"</f>
        <v>97912522027818</v>
      </c>
      <c r="D104" s="3">
        <v>43075.778252314813</v>
      </c>
      <c r="E104" s="3" t="s">
        <v>419</v>
      </c>
      <c r="F104" s="1" t="s">
        <v>249</v>
      </c>
      <c r="G104" s="1">
        <v>2</v>
      </c>
      <c r="H104" s="1" t="s">
        <v>101</v>
      </c>
    </row>
    <row r="105" spans="1:8" ht="31.5" x14ac:dyDescent="0.25">
      <c r="A105" s="1">
        <v>104</v>
      </c>
      <c r="B105" s="1" t="s">
        <v>6</v>
      </c>
      <c r="C105" s="2" t="str">
        <f>"08780822304178"</f>
        <v>08780822304178</v>
      </c>
      <c r="D105" s="3">
        <v>43075.779791666668</v>
      </c>
      <c r="E105" s="3" t="s">
        <v>420</v>
      </c>
      <c r="F105" s="1" t="s">
        <v>261</v>
      </c>
      <c r="G105" s="1">
        <v>2</v>
      </c>
      <c r="H105" s="1" t="s">
        <v>102</v>
      </c>
    </row>
    <row r="106" spans="1:8" ht="31.5" x14ac:dyDescent="0.25">
      <c r="A106" s="1">
        <v>105</v>
      </c>
      <c r="B106" s="1" t="s">
        <v>6</v>
      </c>
      <c r="C106" s="2" t="str">
        <f>"97933822027818"</f>
        <v>97933822027818</v>
      </c>
      <c r="D106" s="3">
        <v>43075.784131944441</v>
      </c>
      <c r="E106" s="3" t="s">
        <v>421</v>
      </c>
      <c r="F106" s="1" t="s">
        <v>259</v>
      </c>
      <c r="G106" s="1">
        <v>1</v>
      </c>
      <c r="H106" s="1" t="s">
        <v>10</v>
      </c>
    </row>
    <row r="107" spans="1:8" ht="31.5" x14ac:dyDescent="0.25">
      <c r="A107" s="1">
        <v>106</v>
      </c>
      <c r="B107" s="1" t="s">
        <v>6</v>
      </c>
      <c r="C107" s="2" t="str">
        <f>"97933722027818"</f>
        <v>97933722027818</v>
      </c>
      <c r="D107" s="3">
        <v>43075.783958333333</v>
      </c>
      <c r="E107" s="3" t="s">
        <v>422</v>
      </c>
      <c r="F107" s="1" t="s">
        <v>264</v>
      </c>
      <c r="G107" s="1">
        <v>1</v>
      </c>
      <c r="H107" s="1" t="s">
        <v>103</v>
      </c>
    </row>
    <row r="108" spans="1:8" ht="31.5" x14ac:dyDescent="0.25">
      <c r="A108" s="1">
        <v>107</v>
      </c>
      <c r="B108" s="1" t="s">
        <v>6</v>
      </c>
      <c r="C108" s="2" t="str">
        <f>"97933922027818"</f>
        <v>97933922027818</v>
      </c>
      <c r="D108" s="3">
        <v>43075.784201388888</v>
      </c>
      <c r="E108" s="3" t="s">
        <v>423</v>
      </c>
      <c r="F108" s="1" t="s">
        <v>239</v>
      </c>
      <c r="G108" s="1">
        <v>1</v>
      </c>
      <c r="H108" s="1" t="s">
        <v>104</v>
      </c>
    </row>
    <row r="109" spans="1:8" ht="31.5" x14ac:dyDescent="0.25">
      <c r="A109" s="1">
        <v>108</v>
      </c>
      <c r="B109" s="1" t="s">
        <v>6</v>
      </c>
      <c r="C109" s="2" t="str">
        <f>"97924522027818"</f>
        <v>97924522027818</v>
      </c>
      <c r="D109" s="3">
        <v>43075.783055555556</v>
      </c>
      <c r="E109" s="1" t="s">
        <v>105</v>
      </c>
      <c r="F109" s="1" t="s">
        <v>286</v>
      </c>
      <c r="G109" s="1">
        <v>1</v>
      </c>
      <c r="H109" s="1" t="s">
        <v>106</v>
      </c>
    </row>
    <row r="110" spans="1:8" ht="31.5" x14ac:dyDescent="0.25">
      <c r="A110" s="1">
        <v>109</v>
      </c>
      <c r="B110" s="1" t="s">
        <v>6</v>
      </c>
      <c r="C110" s="2" t="str">
        <f>"97936922027818"</f>
        <v>97936922027818</v>
      </c>
      <c r="D110" s="3">
        <v>43075.775289351855</v>
      </c>
      <c r="E110" s="3" t="s">
        <v>424</v>
      </c>
      <c r="F110" s="1" t="s">
        <v>287</v>
      </c>
      <c r="G110" s="1">
        <v>1</v>
      </c>
      <c r="H110" s="1" t="s">
        <v>107</v>
      </c>
    </row>
    <row r="111" spans="1:8" ht="31.5" x14ac:dyDescent="0.25">
      <c r="A111" s="1">
        <v>110</v>
      </c>
      <c r="B111" s="1" t="s">
        <v>6</v>
      </c>
      <c r="C111" s="2" t="str">
        <f>"97936822027818"</f>
        <v>97936822027818</v>
      </c>
      <c r="D111" s="3">
        <v>43075.775312500002</v>
      </c>
      <c r="E111" s="3" t="s">
        <v>425</v>
      </c>
      <c r="F111" s="1" t="s">
        <v>265</v>
      </c>
      <c r="G111" s="1">
        <v>1</v>
      </c>
      <c r="H111" s="1" t="s">
        <v>108</v>
      </c>
    </row>
    <row r="112" spans="1:8" ht="31.5" x14ac:dyDescent="0.25">
      <c r="A112" s="1">
        <v>111</v>
      </c>
      <c r="B112" s="1" t="s">
        <v>6</v>
      </c>
      <c r="C112" s="2" t="str">
        <f>"97936722027818"</f>
        <v>97936722027818</v>
      </c>
      <c r="D112" s="3">
        <v>43075.775937500002</v>
      </c>
      <c r="E112" s="3" t="s">
        <v>426</v>
      </c>
      <c r="F112" s="1" t="s">
        <v>288</v>
      </c>
      <c r="G112" s="1">
        <v>1</v>
      </c>
      <c r="H112" s="1" t="s">
        <v>109</v>
      </c>
    </row>
    <row r="113" spans="1:8" ht="31.5" x14ac:dyDescent="0.25">
      <c r="A113" s="1">
        <v>112</v>
      </c>
      <c r="B113" s="1" t="s">
        <v>6</v>
      </c>
      <c r="C113" s="2" t="str">
        <f>"97936622027818"</f>
        <v>97936622027818</v>
      </c>
      <c r="D113" s="3">
        <v>43075.775856481479</v>
      </c>
      <c r="E113" s="3" t="s">
        <v>427</v>
      </c>
      <c r="F113" s="1" t="s">
        <v>289</v>
      </c>
      <c r="G113" s="1">
        <v>1</v>
      </c>
      <c r="H113" s="1" t="s">
        <v>110</v>
      </c>
    </row>
    <row r="114" spans="1:8" ht="31.5" x14ac:dyDescent="0.25">
      <c r="A114" s="1">
        <v>113</v>
      </c>
      <c r="B114" s="1" t="s">
        <v>6</v>
      </c>
      <c r="C114" s="2" t="str">
        <f>"97928422027818"</f>
        <v>97928422027818</v>
      </c>
      <c r="D114" s="3">
        <v>43075.780219907407</v>
      </c>
      <c r="E114" s="3" t="s">
        <v>428</v>
      </c>
      <c r="F114" s="1" t="s">
        <v>268</v>
      </c>
      <c r="G114" s="1">
        <v>1</v>
      </c>
      <c r="H114" s="1" t="s">
        <v>111</v>
      </c>
    </row>
    <row r="115" spans="1:8" ht="31.5" x14ac:dyDescent="0.25">
      <c r="A115" s="1">
        <v>114</v>
      </c>
      <c r="B115" s="1" t="s">
        <v>6</v>
      </c>
      <c r="C115" s="2" t="str">
        <f>"97928322027818"</f>
        <v>97928322027818</v>
      </c>
      <c r="D115" s="3">
        <v>43075.779733796298</v>
      </c>
      <c r="E115" s="3" t="s">
        <v>429</v>
      </c>
      <c r="F115" s="1" t="s">
        <v>290</v>
      </c>
      <c r="G115" s="1">
        <v>1</v>
      </c>
      <c r="H115" s="1" t="s">
        <v>10</v>
      </c>
    </row>
    <row r="116" spans="1:8" ht="31.5" x14ac:dyDescent="0.25">
      <c r="A116" s="1">
        <v>115</v>
      </c>
      <c r="B116" s="1" t="s">
        <v>6</v>
      </c>
      <c r="C116" s="2" t="str">
        <f>"97928222027818"</f>
        <v>97928222027818</v>
      </c>
      <c r="D116" s="3">
        <v>43075.78025462963</v>
      </c>
      <c r="E116" s="3" t="s">
        <v>430</v>
      </c>
      <c r="F116" s="1" t="s">
        <v>265</v>
      </c>
      <c r="G116" s="1">
        <v>1</v>
      </c>
      <c r="H116" s="1" t="s">
        <v>112</v>
      </c>
    </row>
    <row r="117" spans="1:8" ht="31.5" x14ac:dyDescent="0.25">
      <c r="A117" s="1">
        <v>116</v>
      </c>
      <c r="B117" s="1" t="s">
        <v>6</v>
      </c>
      <c r="C117" s="2" t="str">
        <f>"08878522304178"</f>
        <v>08878522304178</v>
      </c>
      <c r="D117" s="3">
        <v>43075.804097222222</v>
      </c>
      <c r="E117" s="3" t="s">
        <v>431</v>
      </c>
      <c r="F117" s="1" t="s">
        <v>285</v>
      </c>
      <c r="G117" s="1">
        <v>8</v>
      </c>
      <c r="H117" s="1" t="s">
        <v>113</v>
      </c>
    </row>
    <row r="118" spans="1:8" ht="31.5" x14ac:dyDescent="0.25">
      <c r="A118" s="1">
        <v>117</v>
      </c>
      <c r="B118" s="1" t="s">
        <v>6</v>
      </c>
      <c r="C118" s="2" t="str">
        <f>"08921822304178"</f>
        <v>08921822304178</v>
      </c>
      <c r="D118" s="3">
        <v>43075.822430555556</v>
      </c>
      <c r="E118" s="3" t="s">
        <v>432</v>
      </c>
      <c r="F118" s="1" t="s">
        <v>291</v>
      </c>
      <c r="G118" s="1">
        <v>3</v>
      </c>
      <c r="H118" s="1" t="s">
        <v>114</v>
      </c>
    </row>
    <row r="119" spans="1:8" ht="31.5" x14ac:dyDescent="0.25">
      <c r="A119" s="1">
        <v>118</v>
      </c>
      <c r="B119" s="1" t="s">
        <v>6</v>
      </c>
      <c r="C119" s="2" t="str">
        <f>"97919622027818"</f>
        <v>97919622027818</v>
      </c>
      <c r="D119" s="3">
        <v>43075.821817129632</v>
      </c>
      <c r="E119" s="3" t="s">
        <v>433</v>
      </c>
      <c r="F119" s="1" t="s">
        <v>292</v>
      </c>
      <c r="G119" s="1">
        <v>2</v>
      </c>
      <c r="H119" s="1" t="s">
        <v>115</v>
      </c>
    </row>
    <row r="120" spans="1:8" ht="31.5" x14ac:dyDescent="0.25">
      <c r="A120" s="1">
        <v>119</v>
      </c>
      <c r="B120" s="1" t="s">
        <v>6</v>
      </c>
      <c r="C120" s="2" t="str">
        <f>"08868922304178"</f>
        <v>08868922304178</v>
      </c>
      <c r="D120" s="3">
        <v>43075.781319444446</v>
      </c>
      <c r="E120" s="3" t="s">
        <v>434</v>
      </c>
      <c r="F120" s="1" t="s">
        <v>247</v>
      </c>
      <c r="G120" s="1">
        <v>3</v>
      </c>
      <c r="H120" s="1" t="s">
        <v>116</v>
      </c>
    </row>
    <row r="121" spans="1:8" ht="31.5" x14ac:dyDescent="0.25">
      <c r="A121" s="1">
        <v>120</v>
      </c>
      <c r="B121" s="1" t="s">
        <v>6</v>
      </c>
      <c r="C121" s="2" t="str">
        <f>"08868422304178"</f>
        <v>08868422304178</v>
      </c>
      <c r="D121" s="3">
        <v>43075.780844907407</v>
      </c>
      <c r="E121" s="3" t="s">
        <v>435</v>
      </c>
      <c r="F121" s="1" t="s">
        <v>247</v>
      </c>
      <c r="G121" s="1">
        <v>3</v>
      </c>
      <c r="H121" s="1" t="s">
        <v>117</v>
      </c>
    </row>
    <row r="122" spans="1:8" ht="31.5" x14ac:dyDescent="0.25">
      <c r="A122" s="1">
        <v>121</v>
      </c>
      <c r="B122" s="1" t="s">
        <v>6</v>
      </c>
      <c r="C122" s="2" t="str">
        <f>"97918522027818"</f>
        <v>97918522027818</v>
      </c>
      <c r="D122" s="3">
        <v>43075.782060185185</v>
      </c>
      <c r="E122" s="3" t="s">
        <v>436</v>
      </c>
      <c r="F122" s="1" t="s">
        <v>266</v>
      </c>
      <c r="G122" s="1">
        <v>2</v>
      </c>
      <c r="H122" s="1" t="s">
        <v>118</v>
      </c>
    </row>
    <row r="123" spans="1:8" ht="31.5" x14ac:dyDescent="0.25">
      <c r="A123" s="1">
        <v>122</v>
      </c>
      <c r="B123" s="1" t="s">
        <v>6</v>
      </c>
      <c r="C123" s="2" t="str">
        <f>"08868522304178"</f>
        <v>08868522304178</v>
      </c>
      <c r="D123" s="3">
        <v>43075.780856481484</v>
      </c>
      <c r="E123" s="3" t="s">
        <v>437</v>
      </c>
      <c r="F123" s="1" t="s">
        <v>239</v>
      </c>
      <c r="G123" s="1">
        <v>5</v>
      </c>
      <c r="H123" s="1" t="s">
        <v>119</v>
      </c>
    </row>
    <row r="124" spans="1:8" ht="31.5" x14ac:dyDescent="0.25">
      <c r="A124" s="1">
        <v>123</v>
      </c>
      <c r="B124" s="1" t="s">
        <v>6</v>
      </c>
      <c r="C124" s="2" t="str">
        <f>"97918022027818"</f>
        <v>97918022027818</v>
      </c>
      <c r="D124" s="3">
        <v>43075.782025462962</v>
      </c>
      <c r="E124" s="3" t="s">
        <v>438</v>
      </c>
      <c r="F124" s="1" t="s">
        <v>293</v>
      </c>
      <c r="G124" s="1">
        <v>2</v>
      </c>
      <c r="H124" s="1" t="s">
        <v>120</v>
      </c>
    </row>
    <row r="125" spans="1:8" ht="31.5" x14ac:dyDescent="0.25">
      <c r="A125" s="1">
        <v>124</v>
      </c>
      <c r="B125" s="1" t="s">
        <v>6</v>
      </c>
      <c r="C125" s="2" t="str">
        <f>"08868722304178"</f>
        <v>08868722304178</v>
      </c>
      <c r="D125" s="3">
        <v>43075.781793981485</v>
      </c>
      <c r="E125" s="3" t="s">
        <v>439</v>
      </c>
      <c r="F125" s="1" t="s">
        <v>294</v>
      </c>
      <c r="G125" s="1">
        <v>3</v>
      </c>
      <c r="H125" s="1" t="s">
        <v>121</v>
      </c>
    </row>
    <row r="126" spans="1:8" ht="31.5" x14ac:dyDescent="0.25">
      <c r="A126" s="1">
        <v>125</v>
      </c>
      <c r="B126" s="1" t="s">
        <v>6</v>
      </c>
      <c r="C126" s="2" t="str">
        <f>"08877022304178"</f>
        <v>08877022304178</v>
      </c>
      <c r="D126" s="3">
        <v>43075.79310185185</v>
      </c>
      <c r="E126" s="3" t="s">
        <v>440</v>
      </c>
      <c r="F126" s="1" t="s">
        <v>257</v>
      </c>
      <c r="G126" s="1">
        <v>7</v>
      </c>
      <c r="H126" s="1" t="s">
        <v>122</v>
      </c>
    </row>
    <row r="127" spans="1:8" ht="31.5" x14ac:dyDescent="0.25">
      <c r="A127" s="1">
        <v>126</v>
      </c>
      <c r="B127" s="1" t="s">
        <v>6</v>
      </c>
      <c r="C127" s="2" t="str">
        <f>"08869022304178"</f>
        <v>08869022304178</v>
      </c>
      <c r="D127" s="3">
        <v>43075.781342592592</v>
      </c>
      <c r="E127" s="3" t="s">
        <v>441</v>
      </c>
      <c r="F127" s="1" t="s">
        <v>277</v>
      </c>
      <c r="G127" s="1">
        <v>4</v>
      </c>
      <c r="H127" s="1" t="s">
        <v>123</v>
      </c>
    </row>
    <row r="128" spans="1:8" ht="31.5" x14ac:dyDescent="0.25">
      <c r="A128" s="1">
        <v>127</v>
      </c>
      <c r="B128" s="1" t="s">
        <v>6</v>
      </c>
      <c r="C128" s="2" t="str">
        <f>"97917622027818"</f>
        <v>97917622027818</v>
      </c>
      <c r="D128" s="3">
        <v>43075.782094907408</v>
      </c>
      <c r="E128" s="3" t="s">
        <v>442</v>
      </c>
      <c r="F128" s="1" t="s">
        <v>295</v>
      </c>
      <c r="G128" s="1">
        <v>2</v>
      </c>
      <c r="H128" s="1" t="s">
        <v>124</v>
      </c>
    </row>
    <row r="129" spans="1:8" ht="31.5" x14ac:dyDescent="0.25">
      <c r="A129" s="1">
        <v>128</v>
      </c>
      <c r="B129" s="1" t="s">
        <v>6</v>
      </c>
      <c r="C129" s="2" t="str">
        <f>"08868622304178"</f>
        <v>08868622304178</v>
      </c>
      <c r="D129" s="3">
        <v>43075.781944444447</v>
      </c>
      <c r="E129" s="3" t="s">
        <v>443</v>
      </c>
      <c r="F129" s="1" t="s">
        <v>259</v>
      </c>
      <c r="G129" s="1">
        <v>3</v>
      </c>
      <c r="H129" s="1" t="s">
        <v>125</v>
      </c>
    </row>
    <row r="130" spans="1:8" ht="31.5" x14ac:dyDescent="0.25">
      <c r="A130" s="1">
        <v>129</v>
      </c>
      <c r="B130" s="1" t="s">
        <v>6</v>
      </c>
      <c r="C130" s="2" t="str">
        <f>"97917422027818"</f>
        <v>97917422027818</v>
      </c>
      <c r="D130" s="3">
        <v>43075.782048611109</v>
      </c>
      <c r="E130" s="3" t="s">
        <v>444</v>
      </c>
      <c r="F130" s="1" t="s">
        <v>242</v>
      </c>
      <c r="G130" s="1">
        <v>2</v>
      </c>
      <c r="H130" s="1" t="s">
        <v>126</v>
      </c>
    </row>
    <row r="131" spans="1:8" ht="31.5" x14ac:dyDescent="0.25">
      <c r="A131" s="1">
        <v>130</v>
      </c>
      <c r="B131" s="1" t="s">
        <v>6</v>
      </c>
      <c r="C131" s="2" t="str">
        <f>"08780322304178"</f>
        <v>08780322304178</v>
      </c>
      <c r="D131" s="3">
        <v>43075.775648148148</v>
      </c>
      <c r="E131" s="3" t="s">
        <v>445</v>
      </c>
      <c r="F131" s="1" t="s">
        <v>236</v>
      </c>
      <c r="G131" s="1">
        <v>5</v>
      </c>
      <c r="H131" s="1" t="s">
        <v>127</v>
      </c>
    </row>
    <row r="132" spans="1:8" ht="31.5" x14ac:dyDescent="0.25">
      <c r="A132" s="1">
        <v>131</v>
      </c>
      <c r="B132" s="1" t="s">
        <v>6</v>
      </c>
      <c r="C132" s="2" t="str">
        <f>"08780122304178"</f>
        <v>08780122304178</v>
      </c>
      <c r="D132" s="3">
        <v>43075.776099537034</v>
      </c>
      <c r="E132" s="3" t="s">
        <v>446</v>
      </c>
      <c r="F132" s="1" t="s">
        <v>246</v>
      </c>
      <c r="G132" s="1">
        <v>4</v>
      </c>
      <c r="H132" s="1" t="s">
        <v>128</v>
      </c>
    </row>
    <row r="133" spans="1:8" ht="31.5" x14ac:dyDescent="0.25">
      <c r="A133" s="1">
        <v>132</v>
      </c>
      <c r="B133" s="1" t="s">
        <v>6</v>
      </c>
      <c r="C133" s="2" t="str">
        <f>"97917022027818"</f>
        <v>97917022027818</v>
      </c>
      <c r="D133" s="3">
        <v>43075.774861111109</v>
      </c>
      <c r="E133" s="3" t="s">
        <v>447</v>
      </c>
      <c r="F133" s="1" t="s">
        <v>265</v>
      </c>
      <c r="G133" s="1">
        <v>2</v>
      </c>
      <c r="H133" s="1" t="s">
        <v>129</v>
      </c>
    </row>
    <row r="134" spans="1:8" ht="31.5" x14ac:dyDescent="0.25">
      <c r="A134" s="1">
        <v>133</v>
      </c>
      <c r="B134" s="1" t="s">
        <v>6</v>
      </c>
      <c r="C134" s="2" t="str">
        <f>"97916922027818"</f>
        <v>97916922027818</v>
      </c>
      <c r="D134" s="3">
        <v>43075.774884259263</v>
      </c>
      <c r="E134" s="3" t="s">
        <v>448</v>
      </c>
      <c r="F134" s="1" t="s">
        <v>263</v>
      </c>
      <c r="G134" s="1">
        <v>2</v>
      </c>
      <c r="H134" s="1" t="s">
        <v>130</v>
      </c>
    </row>
    <row r="135" spans="1:8" ht="31.5" x14ac:dyDescent="0.25">
      <c r="A135" s="1">
        <v>134</v>
      </c>
      <c r="B135" s="1" t="s">
        <v>6</v>
      </c>
      <c r="C135" s="2" t="str">
        <f>"97916822027818"</f>
        <v>97916822027818</v>
      </c>
      <c r="D135" s="3">
        <v>43075.775370370371</v>
      </c>
      <c r="E135" s="3" t="s">
        <v>449</v>
      </c>
      <c r="F135" s="1" t="s">
        <v>296</v>
      </c>
      <c r="G135" s="1">
        <v>2</v>
      </c>
      <c r="H135" s="1" t="s">
        <v>131</v>
      </c>
    </row>
    <row r="136" spans="1:8" ht="31.5" x14ac:dyDescent="0.25">
      <c r="A136" s="1">
        <v>135</v>
      </c>
      <c r="B136" s="1" t="s">
        <v>6</v>
      </c>
      <c r="C136" s="2" t="str">
        <f>"97929822027818"</f>
        <v>97929822027818</v>
      </c>
      <c r="D136" s="3">
        <v>43075.778981481482</v>
      </c>
      <c r="E136" s="3" t="s">
        <v>450</v>
      </c>
      <c r="F136" s="1" t="s">
        <v>297</v>
      </c>
      <c r="G136" s="1">
        <v>1</v>
      </c>
      <c r="H136" s="1" t="s">
        <v>10</v>
      </c>
    </row>
    <row r="137" spans="1:8" ht="31.5" x14ac:dyDescent="0.25">
      <c r="A137" s="1">
        <v>136</v>
      </c>
      <c r="B137" s="1" t="s">
        <v>6</v>
      </c>
      <c r="C137" s="2" t="str">
        <f>"97924422027818"</f>
        <v>97924422027818</v>
      </c>
      <c r="D137" s="3">
        <v>43075.783194444448</v>
      </c>
      <c r="E137" s="3" t="s">
        <v>451</v>
      </c>
      <c r="F137" s="1" t="s">
        <v>298</v>
      </c>
      <c r="G137" s="1">
        <v>1</v>
      </c>
      <c r="H137" s="1" t="s">
        <v>10</v>
      </c>
    </row>
    <row r="138" spans="1:8" ht="31.5" x14ac:dyDescent="0.25">
      <c r="A138" s="1">
        <v>137</v>
      </c>
      <c r="B138" s="1" t="s">
        <v>6</v>
      </c>
      <c r="C138" s="2" t="str">
        <f>"97924322027818"</f>
        <v>97924322027818</v>
      </c>
      <c r="D138" s="3">
        <v>43075.783043981479</v>
      </c>
      <c r="E138" s="3" t="s">
        <v>452</v>
      </c>
      <c r="F138" s="1" t="s">
        <v>272</v>
      </c>
      <c r="G138" s="1">
        <v>1</v>
      </c>
      <c r="H138" s="1" t="s">
        <v>132</v>
      </c>
    </row>
    <row r="139" spans="1:8" ht="31.5" x14ac:dyDescent="0.25">
      <c r="A139" s="1">
        <v>138</v>
      </c>
      <c r="B139" s="1" t="s">
        <v>6</v>
      </c>
      <c r="C139" s="2" t="str">
        <f>"97919422027818"</f>
        <v>97919422027818</v>
      </c>
      <c r="D139" s="3">
        <v>43075.821793981479</v>
      </c>
      <c r="E139" s="3" t="s">
        <v>453</v>
      </c>
      <c r="F139" s="1" t="s">
        <v>245</v>
      </c>
      <c r="G139" s="1">
        <v>2</v>
      </c>
      <c r="H139" s="1" t="s">
        <v>133</v>
      </c>
    </row>
    <row r="140" spans="1:8" ht="31.5" x14ac:dyDescent="0.25">
      <c r="A140" s="1">
        <v>139</v>
      </c>
      <c r="B140" s="1" t="s">
        <v>6</v>
      </c>
      <c r="C140" s="2" t="str">
        <f>"08922022304178"</f>
        <v>08922022304178</v>
      </c>
      <c r="D140" s="3">
        <v>43075.822847222225</v>
      </c>
      <c r="E140" s="3" t="s">
        <v>454</v>
      </c>
      <c r="F140" s="1" t="s">
        <v>259</v>
      </c>
      <c r="G140" s="1">
        <v>3</v>
      </c>
      <c r="H140" s="1" t="s">
        <v>134</v>
      </c>
    </row>
    <row r="141" spans="1:8" ht="31.5" x14ac:dyDescent="0.25">
      <c r="A141" s="1">
        <v>140</v>
      </c>
      <c r="B141" s="1" t="s">
        <v>6</v>
      </c>
      <c r="C141" s="2" t="str">
        <f>"97935522027818"</f>
        <v>97935522027818</v>
      </c>
      <c r="D141" s="3">
        <v>43075.777268518519</v>
      </c>
      <c r="E141" s="3" t="s">
        <v>455</v>
      </c>
      <c r="F141" s="1" t="s">
        <v>236</v>
      </c>
      <c r="G141" s="1">
        <v>1</v>
      </c>
      <c r="H141" s="1" t="s">
        <v>10</v>
      </c>
    </row>
    <row r="142" spans="1:8" ht="31.5" x14ac:dyDescent="0.25">
      <c r="A142" s="1">
        <v>141</v>
      </c>
      <c r="B142" s="1" t="s">
        <v>6</v>
      </c>
      <c r="C142" s="2" t="str">
        <f>"97922722027818"</f>
        <v>97922722027818</v>
      </c>
      <c r="D142" s="3">
        <v>43075.789803240739</v>
      </c>
      <c r="E142" s="3" t="s">
        <v>456</v>
      </c>
      <c r="F142" s="1" t="s">
        <v>268</v>
      </c>
      <c r="G142" s="1">
        <v>1</v>
      </c>
      <c r="H142" s="1" t="s">
        <v>135</v>
      </c>
    </row>
    <row r="143" spans="1:8" ht="31.5" x14ac:dyDescent="0.25">
      <c r="A143" s="1">
        <v>142</v>
      </c>
      <c r="B143" s="1" t="s">
        <v>6</v>
      </c>
      <c r="C143" s="2" t="str">
        <f>"97926122027818"</f>
        <v>97926122027818</v>
      </c>
      <c r="D143" s="3">
        <v>43075.781689814816</v>
      </c>
      <c r="E143" s="3" t="s">
        <v>457</v>
      </c>
      <c r="F143" s="1" t="s">
        <v>246</v>
      </c>
      <c r="G143" s="1">
        <v>1</v>
      </c>
      <c r="H143" s="1" t="s">
        <v>136</v>
      </c>
    </row>
    <row r="144" spans="1:8" ht="31.5" x14ac:dyDescent="0.25">
      <c r="A144" s="1">
        <v>143</v>
      </c>
      <c r="B144" s="1" t="s">
        <v>6</v>
      </c>
      <c r="C144" s="2" t="str">
        <f>"97926022027818"</f>
        <v>97926022027818</v>
      </c>
      <c r="D144" s="3">
        <v>43075.781550925924</v>
      </c>
      <c r="E144" s="3" t="s">
        <v>458</v>
      </c>
      <c r="F144" s="1" t="s">
        <v>265</v>
      </c>
      <c r="G144" s="1">
        <v>1</v>
      </c>
      <c r="H144" s="1" t="s">
        <v>137</v>
      </c>
    </row>
    <row r="145" spans="1:8" ht="31.5" x14ac:dyDescent="0.25">
      <c r="A145" s="1">
        <v>144</v>
      </c>
      <c r="B145" s="1" t="s">
        <v>6</v>
      </c>
      <c r="C145" s="2" t="str">
        <f>"97926222027818"</f>
        <v>97926222027818</v>
      </c>
      <c r="D145" s="3">
        <v>43075.787627314814</v>
      </c>
      <c r="E145" s="3" t="s">
        <v>459</v>
      </c>
      <c r="F145" s="1" t="s">
        <v>254</v>
      </c>
      <c r="G145" s="1">
        <v>1</v>
      </c>
      <c r="H145" s="1" t="s">
        <v>138</v>
      </c>
    </row>
    <row r="146" spans="1:8" ht="31.5" x14ac:dyDescent="0.25">
      <c r="A146" s="1">
        <v>145</v>
      </c>
      <c r="B146" s="1" t="s">
        <v>6</v>
      </c>
      <c r="C146" s="2" t="str">
        <f>"97930522027818"</f>
        <v>97930522027818</v>
      </c>
      <c r="D146" s="3">
        <v>43075.793229166666</v>
      </c>
      <c r="E146" s="3" t="s">
        <v>460</v>
      </c>
      <c r="F146" s="1" t="s">
        <v>263</v>
      </c>
      <c r="G146" s="1">
        <v>1</v>
      </c>
      <c r="H146" s="1" t="s">
        <v>10</v>
      </c>
    </row>
    <row r="147" spans="1:8" ht="31.5" x14ac:dyDescent="0.25">
      <c r="A147" s="1">
        <v>146</v>
      </c>
      <c r="B147" s="1" t="s">
        <v>6</v>
      </c>
      <c r="C147" s="2" t="str">
        <f>"97932622027818"</f>
        <v>97932622027818</v>
      </c>
      <c r="D147" s="3">
        <v>43075.784745370373</v>
      </c>
      <c r="E147" s="3" t="s">
        <v>461</v>
      </c>
      <c r="F147" s="1" t="s">
        <v>277</v>
      </c>
      <c r="G147" s="1">
        <v>1</v>
      </c>
      <c r="H147" s="1" t="s">
        <v>139</v>
      </c>
    </row>
    <row r="148" spans="1:8" ht="31.5" x14ac:dyDescent="0.25">
      <c r="A148" s="1">
        <v>147</v>
      </c>
      <c r="B148" s="1" t="s">
        <v>6</v>
      </c>
      <c r="C148" s="2" t="str">
        <f>"97932522027818"</f>
        <v>97932522027818</v>
      </c>
      <c r="D148" s="3">
        <v>43075.784722222219</v>
      </c>
      <c r="E148" s="3" t="s">
        <v>462</v>
      </c>
      <c r="F148" s="1" t="s">
        <v>244</v>
      </c>
      <c r="G148" s="1">
        <v>1</v>
      </c>
      <c r="H148" s="1" t="s">
        <v>140</v>
      </c>
    </row>
    <row r="149" spans="1:8" ht="31.5" x14ac:dyDescent="0.25">
      <c r="A149" s="1">
        <v>148</v>
      </c>
      <c r="B149" s="1" t="s">
        <v>6</v>
      </c>
      <c r="C149" s="2" t="str">
        <f>"97929522027818"</f>
        <v>97929522027818</v>
      </c>
      <c r="D149" s="3">
        <v>43075.779050925928</v>
      </c>
      <c r="E149" s="3" t="s">
        <v>463</v>
      </c>
      <c r="F149" s="1" t="s">
        <v>299</v>
      </c>
      <c r="G149" s="1">
        <v>1</v>
      </c>
      <c r="H149" s="1" t="s">
        <v>141</v>
      </c>
    </row>
    <row r="150" spans="1:8" ht="31.5" x14ac:dyDescent="0.25">
      <c r="A150" s="1">
        <v>149</v>
      </c>
      <c r="B150" s="1" t="s">
        <v>6</v>
      </c>
      <c r="C150" s="2" t="str">
        <f>"97929622027818"</f>
        <v>97929622027818</v>
      </c>
      <c r="D150" s="3">
        <v>43075.778946759259</v>
      </c>
      <c r="E150" s="3" t="s">
        <v>464</v>
      </c>
      <c r="F150" s="1" t="s">
        <v>291</v>
      </c>
      <c r="G150" s="1">
        <v>1</v>
      </c>
      <c r="H150" s="1" t="s">
        <v>142</v>
      </c>
    </row>
    <row r="151" spans="1:8" ht="31.5" x14ac:dyDescent="0.25">
      <c r="A151" s="1">
        <v>150</v>
      </c>
      <c r="B151" s="1" t="s">
        <v>6</v>
      </c>
      <c r="C151" s="2" t="str">
        <f>"97923122027818"</f>
        <v>97923122027818</v>
      </c>
      <c r="D151" s="3">
        <v>43075.789976851855</v>
      </c>
      <c r="E151" s="3" t="s">
        <v>465</v>
      </c>
      <c r="F151" s="1" t="s">
        <v>298</v>
      </c>
      <c r="G151" s="1">
        <v>1</v>
      </c>
      <c r="H151" s="1" t="s">
        <v>143</v>
      </c>
    </row>
    <row r="152" spans="1:8" ht="31.5" x14ac:dyDescent="0.25">
      <c r="A152" s="1">
        <v>151</v>
      </c>
      <c r="B152" s="1" t="s">
        <v>6</v>
      </c>
      <c r="C152" s="2" t="str">
        <f>"97935722027818"</f>
        <v>97935722027818</v>
      </c>
      <c r="D152" s="3">
        <v>43075.776504629626</v>
      </c>
      <c r="E152" s="3" t="s">
        <v>466</v>
      </c>
      <c r="F152" s="1" t="s">
        <v>249</v>
      </c>
      <c r="G152" s="1">
        <v>1</v>
      </c>
      <c r="H152" s="1" t="s">
        <v>144</v>
      </c>
    </row>
    <row r="153" spans="1:8" ht="31.5" x14ac:dyDescent="0.25">
      <c r="A153" s="1">
        <v>152</v>
      </c>
      <c r="B153" s="1" t="s">
        <v>6</v>
      </c>
      <c r="C153" s="2" t="str">
        <f>"97930822027818"</f>
        <v>97930822027818</v>
      </c>
      <c r="D153" s="3">
        <v>43075.793298611112</v>
      </c>
      <c r="E153" s="3" t="s">
        <v>467</v>
      </c>
      <c r="F153" s="1" t="s">
        <v>268</v>
      </c>
      <c r="G153" s="1">
        <v>1</v>
      </c>
      <c r="H153" s="1" t="s">
        <v>145</v>
      </c>
    </row>
    <row r="154" spans="1:8" ht="31.5" x14ac:dyDescent="0.25">
      <c r="A154" s="1">
        <v>153</v>
      </c>
      <c r="B154" s="1" t="s">
        <v>6</v>
      </c>
      <c r="C154" s="2" t="str">
        <f>"97933022027818"</f>
        <v>97933022027818</v>
      </c>
      <c r="D154" s="3">
        <v>43075.784618055557</v>
      </c>
      <c r="E154" s="3" t="s">
        <v>468</v>
      </c>
      <c r="F154" s="1" t="s">
        <v>261</v>
      </c>
      <c r="G154" s="1">
        <v>1</v>
      </c>
      <c r="H154" s="1" t="s">
        <v>39</v>
      </c>
    </row>
    <row r="155" spans="1:8" ht="31.5" x14ac:dyDescent="0.25">
      <c r="A155" s="1">
        <v>154</v>
      </c>
      <c r="B155" s="1" t="s">
        <v>6</v>
      </c>
      <c r="C155" s="2" t="str">
        <f>"97930722027818"</f>
        <v>97930722027818</v>
      </c>
      <c r="D155" s="3">
        <v>43075.793171296296</v>
      </c>
      <c r="E155" s="3" t="s">
        <v>469</v>
      </c>
      <c r="F155" s="1" t="s">
        <v>268</v>
      </c>
      <c r="G155" s="1">
        <v>1</v>
      </c>
      <c r="H155" s="1" t="s">
        <v>146</v>
      </c>
    </row>
    <row r="156" spans="1:8" ht="31.5" x14ac:dyDescent="0.25">
      <c r="A156" s="1">
        <v>155</v>
      </c>
      <c r="B156" s="1" t="s">
        <v>6</v>
      </c>
      <c r="C156" s="2" t="str">
        <f>"97927722027818"</f>
        <v>97927722027818</v>
      </c>
      <c r="D156" s="3">
        <v>43075.785717592589</v>
      </c>
      <c r="E156" s="3" t="s">
        <v>470</v>
      </c>
      <c r="F156" s="1" t="s">
        <v>253</v>
      </c>
      <c r="G156" s="1">
        <v>1</v>
      </c>
      <c r="H156" s="1" t="s">
        <v>10</v>
      </c>
    </row>
    <row r="157" spans="1:8" ht="31.5" x14ac:dyDescent="0.25">
      <c r="A157" s="1">
        <v>156</v>
      </c>
      <c r="B157" s="1" t="s">
        <v>6</v>
      </c>
      <c r="C157" s="2" t="str">
        <f>"97915622027818"</f>
        <v>97915622027818</v>
      </c>
      <c r="D157" s="3">
        <v>43075.783159722225</v>
      </c>
      <c r="E157" s="3" t="s">
        <v>471</v>
      </c>
      <c r="F157" s="1" t="s">
        <v>257</v>
      </c>
      <c r="G157" s="1">
        <v>2</v>
      </c>
      <c r="H157" s="1" t="s">
        <v>147</v>
      </c>
    </row>
    <row r="158" spans="1:8" ht="31.5" x14ac:dyDescent="0.25">
      <c r="A158" s="1">
        <v>157</v>
      </c>
      <c r="B158" s="1" t="s">
        <v>6</v>
      </c>
      <c r="C158" s="2" t="str">
        <f>"97925022027818"</f>
        <v>97925022027818</v>
      </c>
      <c r="D158" s="3">
        <v>43075.782361111109</v>
      </c>
      <c r="E158" s="3" t="s">
        <v>472</v>
      </c>
      <c r="F158" s="1" t="s">
        <v>265</v>
      </c>
      <c r="G158" s="1">
        <v>1</v>
      </c>
      <c r="H158" s="1" t="s">
        <v>148</v>
      </c>
    </row>
    <row r="159" spans="1:8" ht="31.5" x14ac:dyDescent="0.25">
      <c r="A159" s="1">
        <v>158</v>
      </c>
      <c r="B159" s="1" t="s">
        <v>6</v>
      </c>
      <c r="C159" s="2" t="str">
        <f>"97930422027818"</f>
        <v>97930422027818</v>
      </c>
      <c r="D159" s="3">
        <v>43075.793287037035</v>
      </c>
      <c r="E159" s="3" t="s">
        <v>473</v>
      </c>
      <c r="F159" s="1" t="s">
        <v>300</v>
      </c>
      <c r="G159" s="1">
        <v>1</v>
      </c>
      <c r="H159" s="1" t="s">
        <v>149</v>
      </c>
    </row>
    <row r="160" spans="1:8" ht="31.5" x14ac:dyDescent="0.25">
      <c r="A160" s="1">
        <v>159</v>
      </c>
      <c r="B160" s="1" t="s">
        <v>6</v>
      </c>
      <c r="C160" s="2" t="str">
        <f>"97928522027818"</f>
        <v>97928522027818</v>
      </c>
      <c r="D160" s="3">
        <v>43075.779756944445</v>
      </c>
      <c r="E160" s="3" t="s">
        <v>474</v>
      </c>
      <c r="F160" s="1" t="s">
        <v>263</v>
      </c>
      <c r="G160" s="1">
        <v>1</v>
      </c>
      <c r="H160" s="1" t="s">
        <v>150</v>
      </c>
    </row>
    <row r="161" spans="1:8" ht="31.5" x14ac:dyDescent="0.25">
      <c r="A161" s="1">
        <v>160</v>
      </c>
      <c r="B161" s="1" t="s">
        <v>6</v>
      </c>
      <c r="C161" s="2" t="str">
        <f>"08922522304178"</f>
        <v>08922522304178</v>
      </c>
      <c r="D161" s="3">
        <v>43075.823125000003</v>
      </c>
      <c r="E161" s="3" t="s">
        <v>475</v>
      </c>
      <c r="F161" s="1" t="s">
        <v>260</v>
      </c>
      <c r="G161" s="1">
        <v>5</v>
      </c>
      <c r="H161" s="1" t="s">
        <v>151</v>
      </c>
    </row>
    <row r="162" spans="1:8" ht="31.5" x14ac:dyDescent="0.25">
      <c r="A162" s="1">
        <v>161</v>
      </c>
      <c r="B162" s="1" t="s">
        <v>6</v>
      </c>
      <c r="C162" s="2" t="str">
        <f>"97928722027818"</f>
        <v>97928722027818</v>
      </c>
      <c r="D162" s="3">
        <v>43075.78020833333</v>
      </c>
      <c r="E162" s="3" t="s">
        <v>476</v>
      </c>
      <c r="F162" s="1" t="s">
        <v>246</v>
      </c>
      <c r="G162" s="1">
        <v>1</v>
      </c>
      <c r="H162" s="1" t="s">
        <v>152</v>
      </c>
    </row>
    <row r="163" spans="1:8" ht="31.5" x14ac:dyDescent="0.25">
      <c r="A163" s="1">
        <v>162</v>
      </c>
      <c r="B163" s="1" t="s">
        <v>6</v>
      </c>
      <c r="C163" s="2" t="str">
        <f>"08780222304178"</f>
        <v>08780222304178</v>
      </c>
      <c r="D163" s="3">
        <v>43075.775856481479</v>
      </c>
      <c r="E163" s="3" t="s">
        <v>477</v>
      </c>
      <c r="F163" s="1" t="s">
        <v>257</v>
      </c>
      <c r="G163" s="1">
        <v>5</v>
      </c>
      <c r="H163" s="1" t="s">
        <v>153</v>
      </c>
    </row>
    <row r="164" spans="1:8" ht="31.5" x14ac:dyDescent="0.25">
      <c r="A164" s="1">
        <v>163</v>
      </c>
      <c r="B164" s="1" t="s">
        <v>6</v>
      </c>
      <c r="C164" s="2" t="str">
        <f>"97933622027818"</f>
        <v>97933622027818</v>
      </c>
      <c r="D164" s="3">
        <v>43075.784189814818</v>
      </c>
      <c r="E164" s="3" t="s">
        <v>478</v>
      </c>
      <c r="F164" s="1" t="s">
        <v>270</v>
      </c>
      <c r="G164" s="1">
        <v>1</v>
      </c>
      <c r="H164" s="1" t="s">
        <v>68</v>
      </c>
    </row>
    <row r="165" spans="1:8" ht="31.5" x14ac:dyDescent="0.25">
      <c r="A165" s="1">
        <v>164</v>
      </c>
      <c r="B165" s="1" t="s">
        <v>6</v>
      </c>
      <c r="C165" s="2" t="str">
        <f>"08869722304178"</f>
        <v>08869722304178</v>
      </c>
      <c r="D165" s="3">
        <v>43075.78460648148</v>
      </c>
      <c r="E165" s="3" t="s">
        <v>479</v>
      </c>
      <c r="F165" s="1" t="s">
        <v>301</v>
      </c>
      <c r="G165" s="1">
        <v>3</v>
      </c>
      <c r="H165" s="1" t="s">
        <v>154</v>
      </c>
    </row>
    <row r="166" spans="1:8" ht="31.5" x14ac:dyDescent="0.25">
      <c r="A166" s="1">
        <v>165</v>
      </c>
      <c r="B166" s="1" t="s">
        <v>6</v>
      </c>
      <c r="C166" s="2" t="str">
        <f>"08878622304178"</f>
        <v>08878622304178</v>
      </c>
      <c r="D166" s="3">
        <v>43075.804398148146</v>
      </c>
      <c r="E166" s="3" t="s">
        <v>480</v>
      </c>
      <c r="F166" s="1" t="s">
        <v>246</v>
      </c>
      <c r="G166" s="1">
        <v>8</v>
      </c>
      <c r="H166" s="1" t="s">
        <v>155</v>
      </c>
    </row>
    <row r="167" spans="1:8" ht="31.5" x14ac:dyDescent="0.25">
      <c r="A167" s="1">
        <v>166</v>
      </c>
      <c r="B167" s="1" t="s">
        <v>6</v>
      </c>
      <c r="C167" s="2" t="str">
        <f>"97915922027818"</f>
        <v>97915922027818</v>
      </c>
      <c r="D167" s="3">
        <v>43075.775312500002</v>
      </c>
      <c r="E167" s="3" t="s">
        <v>358</v>
      </c>
      <c r="F167" s="1" t="s">
        <v>285</v>
      </c>
      <c r="G167" s="1">
        <v>2</v>
      </c>
      <c r="H167" s="1" t="s">
        <v>156</v>
      </c>
    </row>
    <row r="168" spans="1:8" ht="31.5" x14ac:dyDescent="0.25">
      <c r="A168" s="1">
        <v>167</v>
      </c>
      <c r="B168" s="1" t="s">
        <v>6</v>
      </c>
      <c r="C168" s="2" t="str">
        <f>"08869822304178"</f>
        <v>08869822304178</v>
      </c>
      <c r="D168" s="3">
        <v>43075.784583333334</v>
      </c>
      <c r="E168" s="3" t="s">
        <v>481</v>
      </c>
      <c r="F168" s="1" t="s">
        <v>302</v>
      </c>
      <c r="G168" s="1">
        <v>5</v>
      </c>
      <c r="H168" s="1" t="s">
        <v>157</v>
      </c>
    </row>
    <row r="169" spans="1:8" ht="31.5" x14ac:dyDescent="0.25">
      <c r="A169" s="1">
        <v>168</v>
      </c>
      <c r="B169" s="1" t="s">
        <v>6</v>
      </c>
      <c r="C169" s="2" t="str">
        <f>"97915722027818"</f>
        <v>97915722027818</v>
      </c>
      <c r="D169" s="3">
        <v>43075.783113425925</v>
      </c>
      <c r="E169" s="3" t="s">
        <v>482</v>
      </c>
      <c r="F169" s="1" t="s">
        <v>254</v>
      </c>
      <c r="G169" s="1">
        <v>2</v>
      </c>
      <c r="H169" s="1" t="s">
        <v>158</v>
      </c>
    </row>
    <row r="170" spans="1:8" ht="31.5" x14ac:dyDescent="0.25">
      <c r="A170" s="1">
        <v>169</v>
      </c>
      <c r="B170" s="1" t="s">
        <v>6</v>
      </c>
      <c r="C170" s="2" t="str">
        <f>"97930622027818"</f>
        <v>97930622027818</v>
      </c>
      <c r="D170" s="3">
        <v>43075.793275462966</v>
      </c>
      <c r="E170" s="3" t="s">
        <v>483</v>
      </c>
      <c r="F170" s="1" t="s">
        <v>277</v>
      </c>
      <c r="G170" s="1">
        <v>1</v>
      </c>
      <c r="H170" s="1" t="s">
        <v>159</v>
      </c>
    </row>
    <row r="171" spans="1:8" ht="31.5" x14ac:dyDescent="0.25">
      <c r="A171" s="1">
        <v>170</v>
      </c>
      <c r="B171" s="1" t="s">
        <v>6</v>
      </c>
      <c r="C171" s="2" t="str">
        <f>"08922422304178"</f>
        <v>08922422304178</v>
      </c>
      <c r="D171" s="3">
        <v>43075.823298611111</v>
      </c>
      <c r="E171" s="3" t="s">
        <v>484</v>
      </c>
      <c r="F171" s="1" t="s">
        <v>254</v>
      </c>
      <c r="G171" s="1">
        <v>4</v>
      </c>
      <c r="H171" s="1" t="s">
        <v>160</v>
      </c>
    </row>
    <row r="172" spans="1:8" ht="31.5" x14ac:dyDescent="0.25">
      <c r="A172" s="1">
        <v>171</v>
      </c>
      <c r="B172" s="1" t="s">
        <v>6</v>
      </c>
      <c r="C172" s="2" t="str">
        <f>"97920722027818"</f>
        <v>97920722027818</v>
      </c>
      <c r="D172" s="3">
        <v>43075.821493055555</v>
      </c>
      <c r="E172" s="3" t="s">
        <v>485</v>
      </c>
      <c r="F172" s="1" t="s">
        <v>287</v>
      </c>
      <c r="G172" s="1">
        <v>2</v>
      </c>
      <c r="H172" s="1" t="s">
        <v>161</v>
      </c>
    </row>
    <row r="173" spans="1:8" ht="31.5" x14ac:dyDescent="0.25">
      <c r="A173" s="1">
        <v>172</v>
      </c>
      <c r="B173" s="1" t="s">
        <v>6</v>
      </c>
      <c r="C173" s="2" t="str">
        <f>"97920622027818"</f>
        <v>97920622027818</v>
      </c>
      <c r="D173" s="3">
        <v>43075.821469907409</v>
      </c>
      <c r="E173" s="3" t="s">
        <v>408</v>
      </c>
      <c r="F173" s="1" t="s">
        <v>249</v>
      </c>
      <c r="G173" s="1">
        <v>2</v>
      </c>
      <c r="H173" s="1" t="s">
        <v>162</v>
      </c>
    </row>
    <row r="174" spans="1:8" ht="31.5" x14ac:dyDescent="0.25">
      <c r="A174" s="1">
        <v>173</v>
      </c>
      <c r="B174" s="1" t="s">
        <v>6</v>
      </c>
      <c r="C174" s="2" t="str">
        <f>"97934622027818"</f>
        <v>97934622027818</v>
      </c>
      <c r="D174" s="3">
        <v>43075.777777777781</v>
      </c>
      <c r="E174" s="3" t="s">
        <v>486</v>
      </c>
      <c r="F174" s="1" t="s">
        <v>249</v>
      </c>
      <c r="G174" s="1">
        <v>1</v>
      </c>
      <c r="H174" s="1" t="s">
        <v>10</v>
      </c>
    </row>
    <row r="175" spans="1:8" ht="31.5" x14ac:dyDescent="0.25">
      <c r="A175" s="1">
        <v>174</v>
      </c>
      <c r="B175" s="1" t="s">
        <v>6</v>
      </c>
      <c r="C175" s="2" t="str">
        <f>"97920322027818"</f>
        <v>97920322027818</v>
      </c>
      <c r="D175" s="3">
        <v>43075.821446759262</v>
      </c>
      <c r="E175" s="3" t="s">
        <v>487</v>
      </c>
      <c r="F175" s="1" t="s">
        <v>247</v>
      </c>
      <c r="G175" s="1">
        <v>2</v>
      </c>
      <c r="H175" s="1" t="s">
        <v>163</v>
      </c>
    </row>
    <row r="176" spans="1:8" ht="31.5" x14ac:dyDescent="0.25">
      <c r="A176" s="1">
        <v>175</v>
      </c>
      <c r="B176" s="1" t="s">
        <v>6</v>
      </c>
      <c r="C176" s="2" t="str">
        <f>"97929122027818"</f>
        <v>97929122027818</v>
      </c>
      <c r="D176" s="3">
        <v>43075.778923611113</v>
      </c>
      <c r="E176" s="3" t="s">
        <v>488</v>
      </c>
      <c r="F176" s="1" t="s">
        <v>258</v>
      </c>
      <c r="G176" s="1">
        <v>1</v>
      </c>
      <c r="H176" s="1" t="s">
        <v>164</v>
      </c>
    </row>
    <row r="177" spans="1:8" ht="31.5" x14ac:dyDescent="0.25">
      <c r="A177" s="1">
        <v>176</v>
      </c>
      <c r="B177" s="1" t="s">
        <v>6</v>
      </c>
      <c r="C177" s="2" t="str">
        <f>"97934822027818"</f>
        <v>97934822027818</v>
      </c>
      <c r="D177" s="3">
        <v>43075.777118055557</v>
      </c>
      <c r="E177" s="3" t="s">
        <v>489</v>
      </c>
      <c r="F177" s="1" t="s">
        <v>265</v>
      </c>
      <c r="G177" s="1">
        <v>1</v>
      </c>
      <c r="H177" s="1" t="s">
        <v>129</v>
      </c>
    </row>
    <row r="178" spans="1:8" ht="31.5" x14ac:dyDescent="0.25">
      <c r="A178" s="1">
        <v>177</v>
      </c>
      <c r="B178" s="1" t="s">
        <v>6</v>
      </c>
      <c r="C178" s="2" t="str">
        <f>"97934722027818"</f>
        <v>97934722027818</v>
      </c>
      <c r="D178" s="3">
        <v>43075.77784722222</v>
      </c>
      <c r="E178" s="3" t="s">
        <v>490</v>
      </c>
      <c r="F178" s="1" t="s">
        <v>253</v>
      </c>
      <c r="G178" s="1">
        <v>1</v>
      </c>
      <c r="H178" s="1" t="s">
        <v>165</v>
      </c>
    </row>
    <row r="179" spans="1:8" ht="31.5" x14ac:dyDescent="0.25">
      <c r="A179" s="1">
        <v>178</v>
      </c>
      <c r="B179" s="1" t="s">
        <v>6</v>
      </c>
      <c r="C179" s="2" t="str">
        <f>"97928922027818"</f>
        <v>97928922027818</v>
      </c>
      <c r="D179" s="3">
        <v>43075.779780092591</v>
      </c>
      <c r="E179" s="3" t="s">
        <v>491</v>
      </c>
      <c r="F179" s="1" t="s">
        <v>303</v>
      </c>
      <c r="G179" s="1">
        <v>1</v>
      </c>
      <c r="H179" s="1" t="s">
        <v>166</v>
      </c>
    </row>
    <row r="180" spans="1:8" ht="31.5" x14ac:dyDescent="0.25">
      <c r="A180" s="1">
        <v>179</v>
      </c>
      <c r="B180" s="1" t="s">
        <v>6</v>
      </c>
      <c r="C180" s="2" t="str">
        <f>"97928822027818"</f>
        <v>97928822027818</v>
      </c>
      <c r="D180" s="3">
        <v>43075.779652777775</v>
      </c>
      <c r="E180" s="3" t="s">
        <v>492</v>
      </c>
      <c r="F180" s="1" t="s">
        <v>304</v>
      </c>
      <c r="G180" s="1">
        <v>1</v>
      </c>
      <c r="H180" s="1" t="s">
        <v>167</v>
      </c>
    </row>
    <row r="181" spans="1:8" ht="31.5" x14ac:dyDescent="0.25">
      <c r="A181" s="1">
        <v>180</v>
      </c>
      <c r="B181" s="1" t="s">
        <v>6</v>
      </c>
      <c r="C181" s="2" t="str">
        <f>"08922322304178"</f>
        <v>08922322304178</v>
      </c>
      <c r="D181" s="3">
        <v>43075.823460648149</v>
      </c>
      <c r="E181" s="3" t="s">
        <v>493</v>
      </c>
      <c r="F181" s="1" t="s">
        <v>247</v>
      </c>
      <c r="G181" s="1">
        <v>4</v>
      </c>
      <c r="H181" s="1" t="s">
        <v>168</v>
      </c>
    </row>
    <row r="182" spans="1:8" ht="31.5" x14ac:dyDescent="0.25">
      <c r="A182" s="1">
        <v>181</v>
      </c>
      <c r="B182" s="1" t="s">
        <v>6</v>
      </c>
      <c r="C182" s="2" t="str">
        <f>"97925822027818"</f>
        <v>97925822027818</v>
      </c>
      <c r="D182" s="3">
        <v>43075.781655092593</v>
      </c>
      <c r="E182" s="3" t="s">
        <v>494</v>
      </c>
      <c r="F182" s="1" t="s">
        <v>305</v>
      </c>
      <c r="G182" s="1">
        <v>1</v>
      </c>
      <c r="H182" s="1" t="s">
        <v>169</v>
      </c>
    </row>
    <row r="183" spans="1:8" ht="31.5" x14ac:dyDescent="0.25">
      <c r="A183" s="1">
        <v>182</v>
      </c>
      <c r="B183" s="1" t="s">
        <v>6</v>
      </c>
      <c r="C183" s="2" t="str">
        <f>"97925722027818"</f>
        <v>97925722027818</v>
      </c>
      <c r="D183" s="3">
        <v>43075.781666666669</v>
      </c>
      <c r="E183" s="3" t="s">
        <v>495</v>
      </c>
      <c r="F183" s="1" t="s">
        <v>238</v>
      </c>
      <c r="G183" s="1">
        <v>1</v>
      </c>
      <c r="H183" s="1" t="s">
        <v>10</v>
      </c>
    </row>
    <row r="184" spans="1:8" ht="31.5" x14ac:dyDescent="0.25">
      <c r="A184" s="1">
        <v>183</v>
      </c>
      <c r="B184" s="1" t="s">
        <v>6</v>
      </c>
      <c r="C184" s="2" t="str">
        <f>"97925622027818"</f>
        <v>97925622027818</v>
      </c>
      <c r="D184" s="3">
        <v>43075.781597222223</v>
      </c>
      <c r="E184" s="3" t="s">
        <v>496</v>
      </c>
      <c r="F184" s="1" t="s">
        <v>251</v>
      </c>
      <c r="G184" s="1">
        <v>1</v>
      </c>
      <c r="H184" s="1" t="s">
        <v>170</v>
      </c>
    </row>
    <row r="185" spans="1:8" ht="31.5" x14ac:dyDescent="0.25">
      <c r="A185" s="1">
        <v>184</v>
      </c>
      <c r="B185" s="1" t="s">
        <v>6</v>
      </c>
      <c r="C185" s="2" t="str">
        <f>"97925922027818"</f>
        <v>97925922027818</v>
      </c>
      <c r="D185" s="3">
        <v>43075.781527777777</v>
      </c>
      <c r="E185" s="1" t="s">
        <v>171</v>
      </c>
      <c r="F185" s="1" t="s">
        <v>306</v>
      </c>
      <c r="G185" s="1">
        <v>1</v>
      </c>
      <c r="H185" s="1" t="s">
        <v>172</v>
      </c>
    </row>
    <row r="186" spans="1:8" ht="31.5" x14ac:dyDescent="0.25">
      <c r="A186" s="1">
        <v>185</v>
      </c>
      <c r="B186" s="1" t="s">
        <v>6</v>
      </c>
      <c r="C186" s="2" t="str">
        <f>"97918322027818"</f>
        <v>97918322027818</v>
      </c>
      <c r="D186" s="3">
        <v>43075.782002314816</v>
      </c>
      <c r="E186" s="3" t="s">
        <v>497</v>
      </c>
      <c r="F186" s="1" t="s">
        <v>277</v>
      </c>
      <c r="G186" s="1">
        <v>2</v>
      </c>
      <c r="H186" s="1" t="s">
        <v>10</v>
      </c>
    </row>
    <row r="187" spans="1:8" ht="31.5" x14ac:dyDescent="0.25">
      <c r="A187" s="1">
        <v>186</v>
      </c>
      <c r="B187" s="1" t="s">
        <v>6</v>
      </c>
      <c r="C187" s="2" t="str">
        <f>"97936422027818"</f>
        <v>97936422027818</v>
      </c>
      <c r="D187" s="3">
        <v>43075.775891203702</v>
      </c>
      <c r="E187" s="3" t="s">
        <v>498</v>
      </c>
      <c r="F187" s="1" t="s">
        <v>291</v>
      </c>
      <c r="G187" s="1">
        <v>1</v>
      </c>
      <c r="H187" s="1" t="s">
        <v>173</v>
      </c>
    </row>
    <row r="188" spans="1:8" ht="31.5" x14ac:dyDescent="0.25">
      <c r="A188" s="1">
        <v>187</v>
      </c>
      <c r="B188" s="1" t="s">
        <v>6</v>
      </c>
      <c r="C188" s="2" t="str">
        <f>"97936322027818"</f>
        <v>97936322027818</v>
      </c>
      <c r="D188" s="3">
        <v>43075.775821759256</v>
      </c>
      <c r="E188" s="3" t="s">
        <v>499</v>
      </c>
      <c r="F188" s="1" t="s">
        <v>268</v>
      </c>
      <c r="G188" s="1">
        <v>1</v>
      </c>
      <c r="H188" s="1" t="s">
        <v>174</v>
      </c>
    </row>
    <row r="189" spans="1:8" ht="31.5" x14ac:dyDescent="0.25">
      <c r="A189" s="1">
        <v>188</v>
      </c>
      <c r="B189" s="1" t="s">
        <v>6</v>
      </c>
      <c r="C189" s="2" t="str">
        <f>"97935622027818"</f>
        <v>97935622027818</v>
      </c>
      <c r="D189" s="3">
        <v>43075.777071759258</v>
      </c>
      <c r="E189" s="3" t="s">
        <v>500</v>
      </c>
      <c r="F189" s="1" t="s">
        <v>266</v>
      </c>
      <c r="G189" s="1">
        <v>1</v>
      </c>
      <c r="H189" s="1" t="s">
        <v>175</v>
      </c>
    </row>
    <row r="190" spans="1:8" ht="31.5" x14ac:dyDescent="0.25">
      <c r="A190" s="1">
        <v>189</v>
      </c>
      <c r="B190" s="1" t="s">
        <v>6</v>
      </c>
      <c r="C190" s="2" t="str">
        <f>"97928622027818"</f>
        <v>97928622027818</v>
      </c>
      <c r="D190" s="3">
        <v>43075.779675925929</v>
      </c>
      <c r="E190" s="3" t="s">
        <v>501</v>
      </c>
      <c r="F190" s="1" t="s">
        <v>268</v>
      </c>
      <c r="G190" s="1">
        <v>1</v>
      </c>
      <c r="H190" s="1" t="s">
        <v>176</v>
      </c>
    </row>
    <row r="191" spans="1:8" ht="31.5" x14ac:dyDescent="0.25">
      <c r="A191" s="1">
        <v>190</v>
      </c>
      <c r="B191" s="1" t="s">
        <v>6</v>
      </c>
      <c r="C191" s="2" t="str">
        <f>"97926822027818"</f>
        <v>97926822027818</v>
      </c>
      <c r="D191" s="3">
        <v>43075.787592592591</v>
      </c>
      <c r="E191" s="3" t="s">
        <v>502</v>
      </c>
      <c r="F191" s="1" t="s">
        <v>247</v>
      </c>
      <c r="G191" s="1">
        <v>1</v>
      </c>
      <c r="H191" s="1" t="s">
        <v>177</v>
      </c>
    </row>
    <row r="192" spans="1:8" ht="31.5" x14ac:dyDescent="0.25">
      <c r="A192" s="1">
        <v>191</v>
      </c>
      <c r="B192" s="1" t="s">
        <v>6</v>
      </c>
      <c r="C192" s="2" t="str">
        <f>"97922422027818"</f>
        <v>97922422027818</v>
      </c>
      <c r="D192" s="3">
        <v>43075.789722222224</v>
      </c>
      <c r="E192" s="3" t="s">
        <v>503</v>
      </c>
      <c r="F192" s="1" t="s">
        <v>307</v>
      </c>
      <c r="G192" s="1">
        <v>1</v>
      </c>
      <c r="H192" s="1" t="s">
        <v>178</v>
      </c>
    </row>
    <row r="193" spans="1:8" ht="31.5" x14ac:dyDescent="0.25">
      <c r="A193" s="1">
        <v>192</v>
      </c>
      <c r="B193" s="1" t="s">
        <v>6</v>
      </c>
      <c r="C193" s="2" t="str">
        <f>"97922322027818"</f>
        <v>97922322027818</v>
      </c>
      <c r="D193" s="3">
        <v>43075.789826388886</v>
      </c>
      <c r="E193" s="3" t="s">
        <v>504</v>
      </c>
      <c r="F193" s="1" t="s">
        <v>308</v>
      </c>
      <c r="G193" s="1">
        <v>1</v>
      </c>
      <c r="H193" s="1" t="s">
        <v>179</v>
      </c>
    </row>
    <row r="194" spans="1:8" ht="31.5" x14ac:dyDescent="0.25">
      <c r="A194" s="1">
        <v>193</v>
      </c>
      <c r="B194" s="1" t="s">
        <v>6</v>
      </c>
      <c r="C194" s="2" t="str">
        <f>"97928022027818"</f>
        <v>97928022027818</v>
      </c>
      <c r="D194" s="3">
        <v>43075.785740740743</v>
      </c>
      <c r="E194" s="3" t="s">
        <v>505</v>
      </c>
      <c r="F194" s="1" t="s">
        <v>309</v>
      </c>
      <c r="G194" s="1">
        <v>1</v>
      </c>
      <c r="H194" s="1" t="s">
        <v>180</v>
      </c>
    </row>
    <row r="195" spans="1:8" ht="31.5" x14ac:dyDescent="0.25">
      <c r="A195" s="1">
        <v>194</v>
      </c>
      <c r="B195" s="1" t="s">
        <v>6</v>
      </c>
      <c r="C195" s="2" t="str">
        <f>"08906422304178"</f>
        <v>08906422304178</v>
      </c>
      <c r="D195" s="3">
        <v>43075.780682870369</v>
      </c>
      <c r="E195" s="3" t="s">
        <v>506</v>
      </c>
      <c r="F195" s="1" t="s">
        <v>247</v>
      </c>
      <c r="G195" s="1">
        <v>1</v>
      </c>
      <c r="H195" s="1" t="s">
        <v>181</v>
      </c>
    </row>
    <row r="196" spans="1:8" ht="31.5" x14ac:dyDescent="0.25">
      <c r="A196" s="1">
        <v>195</v>
      </c>
      <c r="B196" s="1" t="s">
        <v>6</v>
      </c>
      <c r="C196" s="2" t="str">
        <f>"97929222027818"</f>
        <v>97929222027818</v>
      </c>
      <c r="D196" s="3">
        <v>43075.779710648145</v>
      </c>
      <c r="E196" s="3" t="s">
        <v>507</v>
      </c>
      <c r="F196" s="1" t="s">
        <v>310</v>
      </c>
      <c r="G196" s="1">
        <v>1</v>
      </c>
      <c r="H196" s="1" t="s">
        <v>10</v>
      </c>
    </row>
    <row r="197" spans="1:8" ht="31.5" x14ac:dyDescent="0.25">
      <c r="A197" s="1">
        <v>196</v>
      </c>
      <c r="B197" s="1" t="s">
        <v>6</v>
      </c>
      <c r="C197" s="2" t="str">
        <f>"97924722027818"</f>
        <v>97924722027818</v>
      </c>
      <c r="D197" s="3">
        <v>43075.78230324074</v>
      </c>
      <c r="E197" s="3" t="s">
        <v>508</v>
      </c>
      <c r="F197" s="1" t="s">
        <v>244</v>
      </c>
      <c r="G197" s="1">
        <v>1</v>
      </c>
      <c r="H197" s="1" t="s">
        <v>182</v>
      </c>
    </row>
    <row r="198" spans="1:8" ht="31.5" x14ac:dyDescent="0.25">
      <c r="A198" s="1">
        <v>197</v>
      </c>
      <c r="B198" s="1" t="s">
        <v>6</v>
      </c>
      <c r="C198" s="2" t="str">
        <f>"97915122027818"</f>
        <v>97915122027818</v>
      </c>
      <c r="D198" s="3">
        <v>43075.783125000002</v>
      </c>
      <c r="E198" s="3" t="s">
        <v>509</v>
      </c>
      <c r="F198" s="1" t="s">
        <v>283</v>
      </c>
      <c r="G198" s="1">
        <v>2</v>
      </c>
      <c r="H198" s="1" t="s">
        <v>183</v>
      </c>
    </row>
    <row r="199" spans="1:8" ht="31.5" x14ac:dyDescent="0.25">
      <c r="A199" s="1">
        <v>198</v>
      </c>
      <c r="B199" s="1" t="s">
        <v>6</v>
      </c>
      <c r="C199" s="2" t="str">
        <f>"97916322027818"</f>
        <v>97916322027818</v>
      </c>
      <c r="D199" s="3">
        <v>43075.774976851855</v>
      </c>
      <c r="E199" s="3" t="s">
        <v>510</v>
      </c>
      <c r="F199" s="1" t="s">
        <v>311</v>
      </c>
      <c r="G199" s="1">
        <v>2</v>
      </c>
      <c r="H199" s="1" t="s">
        <v>184</v>
      </c>
    </row>
    <row r="200" spans="1:8" ht="31.5" x14ac:dyDescent="0.25">
      <c r="A200" s="1">
        <v>199</v>
      </c>
      <c r="B200" s="1" t="s">
        <v>6</v>
      </c>
      <c r="C200" s="2" t="str">
        <f>"97930222027818"</f>
        <v>97930222027818</v>
      </c>
      <c r="D200" s="3">
        <v>43075.778715277775</v>
      </c>
      <c r="E200" s="3" t="s">
        <v>511</v>
      </c>
      <c r="F200" s="1" t="s">
        <v>272</v>
      </c>
      <c r="G200" s="1">
        <v>1</v>
      </c>
      <c r="H200" s="1" t="s">
        <v>132</v>
      </c>
    </row>
    <row r="201" spans="1:8" ht="31.5" x14ac:dyDescent="0.25">
      <c r="A201" s="1">
        <v>200</v>
      </c>
      <c r="B201" s="1" t="s">
        <v>6</v>
      </c>
      <c r="C201" s="2" t="str">
        <f>"97930122027818"</f>
        <v>97930122027818</v>
      </c>
      <c r="D201" s="3">
        <v>43075.778668981482</v>
      </c>
      <c r="E201" s="3" t="s">
        <v>512</v>
      </c>
      <c r="F201" s="1" t="s">
        <v>312</v>
      </c>
      <c r="G201" s="1">
        <v>1</v>
      </c>
      <c r="H201" s="1" t="s">
        <v>185</v>
      </c>
    </row>
    <row r="202" spans="1:8" ht="31.5" x14ac:dyDescent="0.25">
      <c r="A202" s="1">
        <v>201</v>
      </c>
      <c r="B202" s="1" t="s">
        <v>6</v>
      </c>
      <c r="C202" s="2" t="str">
        <f>"97930022027818"</f>
        <v>97930022027818</v>
      </c>
      <c r="D202" s="3">
        <v>43075.778692129628</v>
      </c>
      <c r="E202" s="3" t="s">
        <v>513</v>
      </c>
      <c r="F202" s="1" t="s">
        <v>240</v>
      </c>
      <c r="G202" s="1">
        <v>1</v>
      </c>
      <c r="H202" s="1" t="s">
        <v>186</v>
      </c>
    </row>
    <row r="203" spans="1:8" ht="31.5" x14ac:dyDescent="0.25">
      <c r="A203" s="1">
        <v>202</v>
      </c>
      <c r="B203" s="1" t="s">
        <v>6</v>
      </c>
      <c r="C203" s="2" t="str">
        <f>"97929922027818"</f>
        <v>97929922027818</v>
      </c>
      <c r="D203" s="3">
        <v>43075.779027777775</v>
      </c>
      <c r="E203" s="3" t="s">
        <v>514</v>
      </c>
      <c r="F203" s="1" t="s">
        <v>264</v>
      </c>
      <c r="G203" s="1">
        <v>1</v>
      </c>
      <c r="H203" s="1" t="s">
        <v>187</v>
      </c>
    </row>
    <row r="204" spans="1:8" ht="31.5" x14ac:dyDescent="0.25">
      <c r="A204" s="1">
        <v>203</v>
      </c>
      <c r="B204" s="1" t="s">
        <v>6</v>
      </c>
      <c r="C204" s="2" t="str">
        <f>"97930322027818"</f>
        <v>97930322027818</v>
      </c>
      <c r="D204" s="3">
        <v>43075.793252314812</v>
      </c>
      <c r="E204" s="3" t="s">
        <v>515</v>
      </c>
      <c r="F204" s="1" t="s">
        <v>272</v>
      </c>
      <c r="G204" s="1">
        <v>1</v>
      </c>
      <c r="H204" s="1" t="s">
        <v>132</v>
      </c>
    </row>
    <row r="205" spans="1:8" ht="31.5" x14ac:dyDescent="0.25">
      <c r="A205" s="1">
        <v>204</v>
      </c>
      <c r="B205" s="1" t="s">
        <v>6</v>
      </c>
      <c r="C205" s="2" t="str">
        <f>"97936122027818"</f>
        <v>97936122027818</v>
      </c>
      <c r="D205" s="3">
        <v>43075.776550925926</v>
      </c>
      <c r="E205" s="3" t="s">
        <v>516</v>
      </c>
      <c r="F205" s="1" t="s">
        <v>260</v>
      </c>
      <c r="G205" s="1">
        <v>1</v>
      </c>
      <c r="H205" s="1" t="s">
        <v>188</v>
      </c>
    </row>
    <row r="206" spans="1:8" ht="31.5" x14ac:dyDescent="0.25">
      <c r="A206" s="1">
        <v>205</v>
      </c>
      <c r="B206" s="1" t="s">
        <v>6</v>
      </c>
      <c r="C206" s="2" t="str">
        <f>"97936022027818"</f>
        <v>97936022027818</v>
      </c>
      <c r="D206" s="3">
        <v>43075.77648148148</v>
      </c>
      <c r="E206" s="3" t="s">
        <v>517</v>
      </c>
      <c r="F206" s="1" t="s">
        <v>268</v>
      </c>
      <c r="G206" s="1">
        <v>1</v>
      </c>
      <c r="H206" s="1" t="s">
        <v>189</v>
      </c>
    </row>
    <row r="207" spans="1:8" ht="31.5" x14ac:dyDescent="0.25">
      <c r="A207" s="1">
        <v>206</v>
      </c>
      <c r="B207" s="1" t="s">
        <v>6</v>
      </c>
      <c r="C207" s="2" t="str">
        <f>"97935922027818"</f>
        <v>97935922027818</v>
      </c>
      <c r="D207" s="3">
        <v>43075.776539351849</v>
      </c>
      <c r="E207" s="3" t="s">
        <v>518</v>
      </c>
      <c r="F207" s="1" t="s">
        <v>286</v>
      </c>
      <c r="G207" s="1">
        <v>1</v>
      </c>
      <c r="H207" s="1" t="s">
        <v>190</v>
      </c>
    </row>
    <row r="208" spans="1:8" ht="31.5" x14ac:dyDescent="0.25">
      <c r="A208" s="1">
        <v>207</v>
      </c>
      <c r="B208" s="1" t="s">
        <v>6</v>
      </c>
      <c r="C208" s="2" t="str">
        <f>"97937422027818"</f>
        <v>97937422027818</v>
      </c>
      <c r="D208" s="3">
        <v>43075.775358796294</v>
      </c>
      <c r="E208" s="3" t="s">
        <v>519</v>
      </c>
      <c r="F208" s="1" t="s">
        <v>313</v>
      </c>
      <c r="G208" s="1">
        <v>1</v>
      </c>
      <c r="H208" s="1" t="s">
        <v>191</v>
      </c>
    </row>
    <row r="209" spans="1:8" ht="31.5" x14ac:dyDescent="0.25">
      <c r="A209" s="1">
        <v>208</v>
      </c>
      <c r="B209" s="1" t="s">
        <v>6</v>
      </c>
      <c r="C209" s="2" t="str">
        <f>"97937322027818"</f>
        <v>97937322027818</v>
      </c>
      <c r="D209" s="3">
        <v>43075.775381944448</v>
      </c>
      <c r="E209" s="3" t="s">
        <v>520</v>
      </c>
      <c r="F209" s="1" t="s">
        <v>263</v>
      </c>
      <c r="G209" s="1">
        <v>1</v>
      </c>
      <c r="H209" s="1" t="s">
        <v>192</v>
      </c>
    </row>
    <row r="210" spans="1:8" ht="31.5" x14ac:dyDescent="0.25">
      <c r="A210" s="1">
        <v>209</v>
      </c>
      <c r="B210" s="1" t="s">
        <v>6</v>
      </c>
      <c r="C210" s="2" t="str">
        <f>"97937122027818"</f>
        <v>97937122027818</v>
      </c>
      <c r="D210" s="3">
        <v>43075.775335648148</v>
      </c>
      <c r="E210" s="3" t="s">
        <v>521</v>
      </c>
      <c r="F210" s="1" t="s">
        <v>251</v>
      </c>
      <c r="G210" s="1">
        <v>1</v>
      </c>
      <c r="H210" s="1" t="s">
        <v>193</v>
      </c>
    </row>
    <row r="211" spans="1:8" ht="31.5" x14ac:dyDescent="0.25">
      <c r="A211" s="1">
        <v>210</v>
      </c>
      <c r="B211" s="1" t="s">
        <v>6</v>
      </c>
      <c r="C211" s="2" t="str">
        <f>"97932722027818"</f>
        <v>97932722027818</v>
      </c>
      <c r="D211" s="3">
        <v>43075.783993055556</v>
      </c>
      <c r="E211" s="3" t="s">
        <v>522</v>
      </c>
      <c r="F211" s="1" t="s">
        <v>314</v>
      </c>
      <c r="G211" s="1">
        <v>1</v>
      </c>
      <c r="H211" s="1" t="s">
        <v>194</v>
      </c>
    </row>
    <row r="212" spans="1:8" ht="31.5" x14ac:dyDescent="0.25">
      <c r="A212" s="1">
        <v>211</v>
      </c>
      <c r="B212" s="1" t="s">
        <v>6</v>
      </c>
      <c r="C212" s="2" t="str">
        <f>"97924122027818"</f>
        <v>97924122027818</v>
      </c>
      <c r="D212" s="3">
        <v>43075.7890625</v>
      </c>
      <c r="E212" s="3" t="s">
        <v>523</v>
      </c>
      <c r="F212" s="1" t="s">
        <v>254</v>
      </c>
      <c r="G212" s="1">
        <v>1</v>
      </c>
      <c r="H212" s="1" t="s">
        <v>10</v>
      </c>
    </row>
    <row r="213" spans="1:8" ht="31.5" x14ac:dyDescent="0.25">
      <c r="A213" s="1">
        <v>212</v>
      </c>
      <c r="B213" s="1" t="s">
        <v>6</v>
      </c>
      <c r="C213" s="2" t="str">
        <f>"97924022027818"</f>
        <v>97924022027818</v>
      </c>
      <c r="D213" s="3">
        <v>43075.789097222223</v>
      </c>
      <c r="E213" s="3" t="s">
        <v>524</v>
      </c>
      <c r="F213" s="1" t="s">
        <v>272</v>
      </c>
      <c r="G213" s="1">
        <v>1</v>
      </c>
      <c r="H213" s="1" t="s">
        <v>10</v>
      </c>
    </row>
    <row r="214" spans="1:8" ht="31.5" x14ac:dyDescent="0.25">
      <c r="A214" s="1">
        <v>213</v>
      </c>
      <c r="B214" s="1" t="s">
        <v>6</v>
      </c>
      <c r="C214" s="2" t="str">
        <f>"97923922027818"</f>
        <v>97923922027818</v>
      </c>
      <c r="D214" s="3">
        <v>43075.789050925923</v>
      </c>
      <c r="E214" s="3" t="s">
        <v>525</v>
      </c>
      <c r="F214" s="1" t="s">
        <v>303</v>
      </c>
      <c r="G214" s="1">
        <v>1</v>
      </c>
      <c r="H214" s="1" t="s">
        <v>195</v>
      </c>
    </row>
    <row r="215" spans="1:8" ht="31.5" x14ac:dyDescent="0.25">
      <c r="A215" s="1">
        <v>214</v>
      </c>
      <c r="B215" s="1" t="s">
        <v>6</v>
      </c>
      <c r="C215" s="2" t="str">
        <f>"97923822027818"</f>
        <v>97923822027818</v>
      </c>
      <c r="D215" s="3">
        <v>43075.788773148146</v>
      </c>
      <c r="E215" s="3" t="s">
        <v>526</v>
      </c>
      <c r="F215" s="1" t="s">
        <v>315</v>
      </c>
      <c r="G215" s="1">
        <v>1</v>
      </c>
      <c r="H215" s="1" t="s">
        <v>196</v>
      </c>
    </row>
    <row r="216" spans="1:8" ht="31.5" x14ac:dyDescent="0.25">
      <c r="A216" s="1">
        <v>215</v>
      </c>
      <c r="B216" s="1" t="s">
        <v>6</v>
      </c>
      <c r="C216" s="2" t="str">
        <f>"97924222027818"</f>
        <v>97924222027818</v>
      </c>
      <c r="D216" s="3">
        <v>43075.783032407409</v>
      </c>
      <c r="E216" s="1" t="s">
        <v>197</v>
      </c>
      <c r="F216" s="1" t="s">
        <v>316</v>
      </c>
      <c r="G216" s="1">
        <v>1</v>
      </c>
      <c r="H216" s="1" t="s">
        <v>198</v>
      </c>
    </row>
    <row r="217" spans="1:8" ht="31.5" x14ac:dyDescent="0.25">
      <c r="A217" s="1">
        <v>216</v>
      </c>
      <c r="B217" s="1" t="s">
        <v>6</v>
      </c>
      <c r="C217" s="2" t="str">
        <f>"97919322027818"</f>
        <v>97919322027818</v>
      </c>
      <c r="D217" s="3">
        <v>43075.821631944447</v>
      </c>
      <c r="E217" s="3" t="s">
        <v>527</v>
      </c>
      <c r="F217" s="1" t="s">
        <v>265</v>
      </c>
      <c r="G217" s="1">
        <v>2</v>
      </c>
      <c r="H217" s="1" t="s">
        <v>199</v>
      </c>
    </row>
    <row r="218" spans="1:8" ht="31.5" x14ac:dyDescent="0.25">
      <c r="A218" s="1">
        <v>217</v>
      </c>
      <c r="B218" s="1" t="s">
        <v>6</v>
      </c>
      <c r="C218" s="2" t="str">
        <f>"97933422027818"</f>
        <v>97933422027818</v>
      </c>
      <c r="D218" s="3">
        <v>43075.783900462964</v>
      </c>
      <c r="E218" s="3" t="s">
        <v>528</v>
      </c>
      <c r="F218" s="1" t="s">
        <v>317</v>
      </c>
      <c r="G218" s="1">
        <v>1</v>
      </c>
      <c r="H218" s="1" t="s">
        <v>200</v>
      </c>
    </row>
    <row r="219" spans="1:8" ht="31.5" x14ac:dyDescent="0.25">
      <c r="A219" s="1">
        <v>218</v>
      </c>
      <c r="B219" s="1" t="s">
        <v>6</v>
      </c>
      <c r="C219" s="2" t="str">
        <f>"97933322027818"</f>
        <v>97933322027818</v>
      </c>
      <c r="D219" s="3">
        <v>43075.78392361111</v>
      </c>
      <c r="E219" s="3" t="s">
        <v>529</v>
      </c>
      <c r="F219" s="1" t="s">
        <v>246</v>
      </c>
      <c r="G219" s="1">
        <v>1</v>
      </c>
      <c r="H219" s="1" t="s">
        <v>201</v>
      </c>
    </row>
    <row r="220" spans="1:8" ht="31.5" x14ac:dyDescent="0.25">
      <c r="A220" s="1">
        <v>219</v>
      </c>
      <c r="B220" s="1" t="s">
        <v>6</v>
      </c>
      <c r="C220" s="2" t="str">
        <f>"97933222027818"</f>
        <v>97933222027818</v>
      </c>
      <c r="D220" s="3">
        <v>43075.784537037034</v>
      </c>
      <c r="E220" s="3" t="s">
        <v>530</v>
      </c>
      <c r="F220" s="1" t="s">
        <v>279</v>
      </c>
      <c r="G220" s="1">
        <v>1</v>
      </c>
      <c r="H220" s="1" t="s">
        <v>10</v>
      </c>
    </row>
    <row r="221" spans="1:8" ht="31.5" x14ac:dyDescent="0.25">
      <c r="A221" s="1">
        <v>220</v>
      </c>
      <c r="B221" s="1" t="s">
        <v>6</v>
      </c>
      <c r="C221" s="2" t="str">
        <f>"97933122027818"</f>
        <v>97933122027818</v>
      </c>
      <c r="D221" s="3">
        <v>43075.784050925926</v>
      </c>
      <c r="E221" s="3" t="s">
        <v>531</v>
      </c>
      <c r="F221" s="1" t="s">
        <v>254</v>
      </c>
      <c r="G221" s="1">
        <v>1</v>
      </c>
      <c r="H221" s="1" t="s">
        <v>202</v>
      </c>
    </row>
    <row r="222" spans="1:8" ht="31.5" x14ac:dyDescent="0.25">
      <c r="A222" s="1">
        <v>221</v>
      </c>
      <c r="B222" s="1" t="s">
        <v>6</v>
      </c>
      <c r="C222" s="2" t="str">
        <f>"97926922027818"</f>
        <v>97926922027818</v>
      </c>
      <c r="D222" s="3">
        <v>43075.786180555559</v>
      </c>
      <c r="E222" s="3" t="s">
        <v>532</v>
      </c>
      <c r="F222" s="1" t="s">
        <v>266</v>
      </c>
      <c r="G222" s="1">
        <v>1</v>
      </c>
      <c r="H222" s="1" t="s">
        <v>203</v>
      </c>
    </row>
    <row r="223" spans="1:8" ht="31.5" x14ac:dyDescent="0.25">
      <c r="A223" s="1">
        <v>222</v>
      </c>
      <c r="B223" s="1" t="s">
        <v>6</v>
      </c>
      <c r="C223" s="2" t="str">
        <f>"97927022027818"</f>
        <v>97927022027818</v>
      </c>
      <c r="D223" s="3">
        <v>43075.786111111112</v>
      </c>
      <c r="E223" s="3" t="s">
        <v>533</v>
      </c>
      <c r="F223" s="1" t="s">
        <v>315</v>
      </c>
      <c r="G223" s="1">
        <v>1</v>
      </c>
      <c r="H223" s="1" t="s">
        <v>204</v>
      </c>
    </row>
    <row r="224" spans="1:8" ht="31.5" x14ac:dyDescent="0.25">
      <c r="A224" s="1">
        <v>223</v>
      </c>
      <c r="B224" s="1" t="s">
        <v>6</v>
      </c>
      <c r="C224" s="2" t="str">
        <f>"08780722304178"</f>
        <v>08780722304178</v>
      </c>
      <c r="D224" s="3">
        <v>43075.779710648145</v>
      </c>
      <c r="E224" s="3" t="s">
        <v>534</v>
      </c>
      <c r="F224" s="1" t="s">
        <v>272</v>
      </c>
      <c r="G224" s="1">
        <v>2</v>
      </c>
      <c r="H224" s="1" t="s">
        <v>205</v>
      </c>
    </row>
    <row r="225" spans="1:8" ht="31.5" x14ac:dyDescent="0.25">
      <c r="A225" s="1">
        <v>224</v>
      </c>
      <c r="B225" s="1" t="s">
        <v>6</v>
      </c>
      <c r="C225" s="2" t="str">
        <f>"97912222027818"</f>
        <v>97912222027818</v>
      </c>
      <c r="D225" s="3">
        <v>43075.778229166666</v>
      </c>
      <c r="E225" s="3" t="s">
        <v>535</v>
      </c>
      <c r="F225" s="1" t="s">
        <v>318</v>
      </c>
      <c r="G225" s="1">
        <v>2</v>
      </c>
      <c r="H225" s="1" t="s">
        <v>206</v>
      </c>
    </row>
    <row r="226" spans="1:8" ht="31.5" x14ac:dyDescent="0.25">
      <c r="A226" s="1">
        <v>225</v>
      </c>
      <c r="B226" s="1" t="s">
        <v>6</v>
      </c>
      <c r="C226" s="2" t="str">
        <f>"97935122027818"</f>
        <v>97935122027818</v>
      </c>
      <c r="D226" s="3">
        <v>43075.777187500003</v>
      </c>
      <c r="E226" s="3" t="s">
        <v>483</v>
      </c>
      <c r="F226" s="1" t="s">
        <v>247</v>
      </c>
      <c r="G226" s="1">
        <v>1</v>
      </c>
      <c r="H226" s="1" t="s">
        <v>207</v>
      </c>
    </row>
    <row r="227" spans="1:8" ht="31.5" x14ac:dyDescent="0.25">
      <c r="A227" s="1">
        <v>226</v>
      </c>
      <c r="B227" s="1" t="s">
        <v>6</v>
      </c>
      <c r="C227" s="2" t="str">
        <f>"97935022027818"</f>
        <v>97935022027818</v>
      </c>
      <c r="D227" s="3">
        <v>43075.776990740742</v>
      </c>
      <c r="E227" s="3" t="s">
        <v>536</v>
      </c>
      <c r="F227" s="1" t="s">
        <v>238</v>
      </c>
      <c r="G227" s="1">
        <v>1</v>
      </c>
      <c r="H227" s="1" t="s">
        <v>208</v>
      </c>
    </row>
    <row r="228" spans="1:8" ht="31.5" x14ac:dyDescent="0.25">
      <c r="A228" s="1">
        <v>227</v>
      </c>
      <c r="B228" s="1" t="s">
        <v>6</v>
      </c>
      <c r="C228" s="2" t="str">
        <f>"08869422304178"</f>
        <v>08869422304178</v>
      </c>
      <c r="D228" s="3">
        <v>43075.784131944441</v>
      </c>
      <c r="E228" s="3" t="s">
        <v>537</v>
      </c>
      <c r="F228" s="1" t="s">
        <v>319</v>
      </c>
      <c r="G228" s="1">
        <v>3</v>
      </c>
      <c r="H228" s="1" t="s">
        <v>209</v>
      </c>
    </row>
    <row r="229" spans="1:8" ht="31.5" x14ac:dyDescent="0.25">
      <c r="A229" s="1">
        <v>228</v>
      </c>
      <c r="B229" s="1" t="s">
        <v>6</v>
      </c>
      <c r="C229" s="2" t="str">
        <f>"97925522027818"</f>
        <v>97925522027818</v>
      </c>
      <c r="D229" s="3">
        <v>43075.7815162037</v>
      </c>
      <c r="E229" s="3" t="s">
        <v>538</v>
      </c>
      <c r="F229" s="1" t="s">
        <v>240</v>
      </c>
      <c r="G229" s="1">
        <v>1</v>
      </c>
      <c r="H229" s="1" t="s">
        <v>78</v>
      </c>
    </row>
    <row r="230" spans="1:8" ht="31.5" x14ac:dyDescent="0.25">
      <c r="A230" s="1">
        <v>229</v>
      </c>
      <c r="B230" s="1" t="s">
        <v>6</v>
      </c>
      <c r="C230" s="2" t="str">
        <f>"97925422027818"</f>
        <v>97925422027818</v>
      </c>
      <c r="D230" s="3">
        <v>43075.781493055554</v>
      </c>
      <c r="E230" s="3" t="s">
        <v>539</v>
      </c>
      <c r="F230" s="1" t="s">
        <v>283</v>
      </c>
      <c r="G230" s="1">
        <v>1</v>
      </c>
      <c r="H230" s="1" t="s">
        <v>210</v>
      </c>
    </row>
    <row r="231" spans="1:8" ht="31.5" x14ac:dyDescent="0.25">
      <c r="A231" s="1">
        <v>230</v>
      </c>
      <c r="B231" s="1" t="s">
        <v>6</v>
      </c>
      <c r="C231" s="2" t="str">
        <f>"08922122304178"</f>
        <v>08922122304178</v>
      </c>
      <c r="D231" s="3">
        <v>43075.824004629627</v>
      </c>
      <c r="E231" s="3" t="s">
        <v>540</v>
      </c>
      <c r="F231" s="1" t="s">
        <v>285</v>
      </c>
      <c r="G231" s="1">
        <v>5</v>
      </c>
      <c r="H231" s="1" t="s">
        <v>211</v>
      </c>
    </row>
    <row r="232" spans="1:8" ht="31.5" x14ac:dyDescent="0.25">
      <c r="A232" s="1">
        <v>231</v>
      </c>
      <c r="B232" s="1" t="s">
        <v>6</v>
      </c>
      <c r="C232" s="2" t="str">
        <f>"08780622304178"</f>
        <v>08780622304178</v>
      </c>
      <c r="D232" s="3">
        <v>43075.776284722226</v>
      </c>
      <c r="E232" s="3" t="s">
        <v>541</v>
      </c>
      <c r="F232" s="1" t="s">
        <v>264</v>
      </c>
      <c r="G232" s="1">
        <v>4</v>
      </c>
      <c r="H232" s="1" t="s">
        <v>212</v>
      </c>
    </row>
    <row r="233" spans="1:8" ht="31.5" x14ac:dyDescent="0.25">
      <c r="A233" s="1">
        <v>232</v>
      </c>
      <c r="B233" s="1" t="s">
        <v>6</v>
      </c>
      <c r="C233" s="2" t="str">
        <f>"97932822027818"</f>
        <v>97932822027818</v>
      </c>
      <c r="D233" s="3">
        <v>43075.784768518519</v>
      </c>
      <c r="E233" s="3" t="s">
        <v>542</v>
      </c>
      <c r="F233" s="1" t="s">
        <v>250</v>
      </c>
      <c r="G233" s="1">
        <v>1</v>
      </c>
      <c r="H233" s="1" t="s">
        <v>213</v>
      </c>
    </row>
    <row r="234" spans="1:8" ht="31.5" x14ac:dyDescent="0.25">
      <c r="A234" s="1">
        <v>233</v>
      </c>
      <c r="B234" s="1" t="s">
        <v>6</v>
      </c>
      <c r="C234" s="2" t="str">
        <f>"08876622304178"</f>
        <v>08876622304178</v>
      </c>
      <c r="D234" s="3">
        <v>43075.791504629633</v>
      </c>
      <c r="E234" s="3" t="s">
        <v>543</v>
      </c>
      <c r="F234" s="1" t="s">
        <v>320</v>
      </c>
      <c r="G234" s="1">
        <v>18</v>
      </c>
      <c r="H234" s="1" t="s">
        <v>214</v>
      </c>
    </row>
    <row r="235" spans="1:8" ht="31.5" x14ac:dyDescent="0.25">
      <c r="A235" s="1">
        <v>234</v>
      </c>
      <c r="B235" s="1" t="s">
        <v>6</v>
      </c>
      <c r="C235" s="2" t="str">
        <f>"97923022027818"</f>
        <v>97923022027818</v>
      </c>
      <c r="D235" s="3">
        <v>43075.789907407408</v>
      </c>
      <c r="E235" s="1" t="s">
        <v>215</v>
      </c>
      <c r="F235" s="1" t="s">
        <v>263</v>
      </c>
      <c r="G235" s="1">
        <v>1</v>
      </c>
      <c r="H235" s="1" t="s">
        <v>10</v>
      </c>
    </row>
    <row r="236" spans="1:8" ht="31.5" x14ac:dyDescent="0.25">
      <c r="A236" s="1">
        <v>235</v>
      </c>
      <c r="B236" s="1" t="s">
        <v>6</v>
      </c>
      <c r="C236" s="2" t="str">
        <f>"08869222304178"</f>
        <v>08869222304178</v>
      </c>
      <c r="D236" s="3">
        <v>43075.784085648149</v>
      </c>
      <c r="E236" s="3" t="s">
        <v>544</v>
      </c>
      <c r="F236" s="1" t="s">
        <v>283</v>
      </c>
      <c r="G236" s="1">
        <v>3</v>
      </c>
      <c r="H236" s="1" t="s">
        <v>82</v>
      </c>
    </row>
    <row r="237" spans="1:8" ht="31.5" x14ac:dyDescent="0.25">
      <c r="A237" s="1">
        <v>236</v>
      </c>
      <c r="B237" s="1" t="s">
        <v>6</v>
      </c>
      <c r="C237" s="2" t="str">
        <f>"08869122304178"</f>
        <v>08869122304178</v>
      </c>
      <c r="D237" s="3">
        <v>43075.784097222226</v>
      </c>
      <c r="E237" s="3" t="s">
        <v>545</v>
      </c>
      <c r="F237" s="1" t="s">
        <v>272</v>
      </c>
      <c r="G237" s="1">
        <v>4</v>
      </c>
      <c r="H237" s="1" t="s">
        <v>216</v>
      </c>
    </row>
    <row r="238" spans="1:8" ht="31.5" x14ac:dyDescent="0.25">
      <c r="A238" s="1">
        <v>237</v>
      </c>
      <c r="B238" s="1" t="s">
        <v>6</v>
      </c>
      <c r="C238" s="2" t="str">
        <f>"08869622304178"</f>
        <v>08869622304178</v>
      </c>
      <c r="D238" s="3">
        <v>43075.784618055557</v>
      </c>
      <c r="E238" s="3" t="s">
        <v>546</v>
      </c>
      <c r="F238" s="1" t="s">
        <v>259</v>
      </c>
      <c r="G238" s="1">
        <v>3</v>
      </c>
      <c r="H238" s="1" t="s">
        <v>217</v>
      </c>
    </row>
    <row r="239" spans="1:8" ht="31.5" x14ac:dyDescent="0.25">
      <c r="A239" s="1">
        <v>238</v>
      </c>
      <c r="B239" s="1" t="s">
        <v>6</v>
      </c>
      <c r="C239" s="2" t="str">
        <f>"97933522027818"</f>
        <v>97933522027818</v>
      </c>
      <c r="D239" s="3">
        <v>43075.78402777778</v>
      </c>
      <c r="E239" s="3" t="s">
        <v>547</v>
      </c>
      <c r="F239" s="1" t="s">
        <v>272</v>
      </c>
      <c r="G239" s="1">
        <v>1</v>
      </c>
      <c r="H239" s="1" t="s">
        <v>218</v>
      </c>
    </row>
    <row r="240" spans="1:8" ht="31.5" x14ac:dyDescent="0.25">
      <c r="A240" s="1">
        <v>239</v>
      </c>
      <c r="B240" s="1" t="s">
        <v>6</v>
      </c>
      <c r="C240" s="2" t="str">
        <f>"97916522027818"</f>
        <v>97916522027818</v>
      </c>
      <c r="D240" s="3">
        <v>43075.775289351855</v>
      </c>
      <c r="E240" s="3" t="s">
        <v>548</v>
      </c>
      <c r="F240" s="1" t="s">
        <v>265</v>
      </c>
      <c r="G240" s="1">
        <v>2</v>
      </c>
      <c r="H240" s="1" t="s">
        <v>219</v>
      </c>
    </row>
    <row r="241" spans="1:8" ht="31.5" x14ac:dyDescent="0.25">
      <c r="A241" s="1">
        <v>240</v>
      </c>
      <c r="B241" s="1" t="s">
        <v>6</v>
      </c>
      <c r="C241" s="2" t="str">
        <f>"97916422027818"</f>
        <v>97916422027818</v>
      </c>
      <c r="D241" s="3">
        <v>43075.775381944448</v>
      </c>
      <c r="E241" s="3" t="s">
        <v>549</v>
      </c>
      <c r="F241" s="1" t="s">
        <v>244</v>
      </c>
      <c r="G241" s="1">
        <v>2</v>
      </c>
      <c r="H241" s="1" t="s">
        <v>220</v>
      </c>
    </row>
    <row r="242" spans="1:8" ht="31.5" x14ac:dyDescent="0.25">
      <c r="A242" s="1">
        <v>241</v>
      </c>
      <c r="B242" s="1" t="s">
        <v>6</v>
      </c>
      <c r="C242" s="2" t="str">
        <f>"97923722027818"</f>
        <v>97923722027818</v>
      </c>
      <c r="D242" s="3">
        <v>43075.7891087963</v>
      </c>
      <c r="E242" s="3" t="s">
        <v>550</v>
      </c>
      <c r="F242" s="1" t="s">
        <v>256</v>
      </c>
      <c r="G242" s="1">
        <v>1</v>
      </c>
      <c r="H242" s="1" t="s">
        <v>221</v>
      </c>
    </row>
    <row r="243" spans="1:8" ht="31.5" x14ac:dyDescent="0.25">
      <c r="A243" s="1">
        <v>242</v>
      </c>
      <c r="B243" s="1" t="s">
        <v>6</v>
      </c>
      <c r="C243" s="2" t="str">
        <f>"97923622027818"</f>
        <v>97923622027818</v>
      </c>
      <c r="D243" s="3">
        <v>43075.788738425923</v>
      </c>
      <c r="E243" s="3" t="s">
        <v>551</v>
      </c>
      <c r="F243" s="1" t="s">
        <v>246</v>
      </c>
      <c r="G243" s="1">
        <v>1</v>
      </c>
      <c r="H243" s="1" t="s">
        <v>10</v>
      </c>
    </row>
    <row r="244" spans="1:8" ht="31.5" x14ac:dyDescent="0.25">
      <c r="A244" s="1">
        <v>243</v>
      </c>
      <c r="B244" s="1" t="s">
        <v>6</v>
      </c>
      <c r="C244" s="2" t="str">
        <f>"97921122027818"</f>
        <v>97921122027818</v>
      </c>
      <c r="D244" s="3">
        <v>43075.821134259262</v>
      </c>
      <c r="E244" s="3" t="s">
        <v>552</v>
      </c>
      <c r="F244" s="1" t="s">
        <v>321</v>
      </c>
      <c r="G244" s="1">
        <v>2</v>
      </c>
      <c r="H244" s="1" t="s">
        <v>222</v>
      </c>
    </row>
    <row r="245" spans="1:8" ht="31.5" x14ac:dyDescent="0.25">
      <c r="A245" s="1">
        <v>244</v>
      </c>
      <c r="B245" s="1" t="s">
        <v>6</v>
      </c>
      <c r="C245" s="2" t="str">
        <f>"08922222304178"</f>
        <v>08922222304178</v>
      </c>
      <c r="D245" s="3">
        <v>43075.823622685188</v>
      </c>
      <c r="E245" s="3" t="s">
        <v>553</v>
      </c>
      <c r="F245" s="1" t="s">
        <v>254</v>
      </c>
      <c r="G245" s="1">
        <v>3</v>
      </c>
      <c r="H245" s="1" t="s">
        <v>223</v>
      </c>
    </row>
    <row r="246" spans="1:8" ht="31.5" x14ac:dyDescent="0.25">
      <c r="A246" s="1">
        <v>245</v>
      </c>
      <c r="B246" s="1" t="s">
        <v>6</v>
      </c>
      <c r="C246" s="2" t="str">
        <f>"97919222027818"</f>
        <v>97919222027818</v>
      </c>
      <c r="D246" s="3">
        <v>43075.821643518517</v>
      </c>
      <c r="E246" s="3" t="s">
        <v>554</v>
      </c>
      <c r="F246" s="1" t="s">
        <v>236</v>
      </c>
      <c r="G246" s="1">
        <v>2</v>
      </c>
      <c r="H246" s="1" t="s">
        <v>224</v>
      </c>
    </row>
    <row r="247" spans="1:8" ht="31.5" x14ac:dyDescent="0.25">
      <c r="A247" s="1">
        <v>246</v>
      </c>
      <c r="B247" s="1" t="s">
        <v>6</v>
      </c>
      <c r="C247" s="2" t="str">
        <f>"97919122027818"</f>
        <v>97919122027818</v>
      </c>
      <c r="D247" s="3">
        <v>43075.821736111109</v>
      </c>
      <c r="E247" s="3" t="s">
        <v>555</v>
      </c>
      <c r="F247" s="1" t="s">
        <v>322</v>
      </c>
      <c r="G247" s="1">
        <v>2</v>
      </c>
      <c r="H247" s="1" t="s">
        <v>10</v>
      </c>
    </row>
    <row r="248" spans="1:8" ht="31.5" x14ac:dyDescent="0.25">
      <c r="A248" s="1">
        <v>247</v>
      </c>
      <c r="B248" s="1" t="s">
        <v>6</v>
      </c>
      <c r="C248" s="2" t="str">
        <f>"08878422304178"</f>
        <v>08878422304178</v>
      </c>
      <c r="D248" s="3">
        <v>43075.803842592592</v>
      </c>
      <c r="E248" s="3" t="s">
        <v>556</v>
      </c>
      <c r="F248" s="1" t="s">
        <v>239</v>
      </c>
      <c r="G248" s="1">
        <v>7</v>
      </c>
      <c r="H248" s="1" t="s">
        <v>225</v>
      </c>
    </row>
    <row r="249" spans="1:8" ht="31.5" x14ac:dyDescent="0.25">
      <c r="A249" s="1">
        <v>248</v>
      </c>
      <c r="B249" s="1" t="s">
        <v>6</v>
      </c>
      <c r="C249" s="2" t="str">
        <f>"97918922027818"</f>
        <v>97918922027818</v>
      </c>
      <c r="D249" s="3">
        <v>43075.780370370368</v>
      </c>
      <c r="E249" s="3" t="s">
        <v>557</v>
      </c>
      <c r="F249" s="1" t="s">
        <v>265</v>
      </c>
      <c r="G249" s="1">
        <v>2</v>
      </c>
      <c r="H249" s="1" t="s">
        <v>226</v>
      </c>
    </row>
    <row r="250" spans="1:8" ht="31.5" x14ac:dyDescent="0.25">
      <c r="A250" s="1">
        <v>249</v>
      </c>
      <c r="B250" s="1" t="s">
        <v>6</v>
      </c>
      <c r="C250" s="2" t="str">
        <f>"08868322304178"</f>
        <v>08868322304178</v>
      </c>
      <c r="D250" s="3">
        <v>43075.780833333331</v>
      </c>
      <c r="E250" s="3" t="s">
        <v>558</v>
      </c>
      <c r="F250" s="1" t="s">
        <v>240</v>
      </c>
      <c r="G250" s="1">
        <v>4</v>
      </c>
      <c r="H250" s="1" t="s">
        <v>227</v>
      </c>
    </row>
    <row r="251" spans="1:8" ht="31.5" x14ac:dyDescent="0.25">
      <c r="A251" s="1">
        <v>250</v>
      </c>
      <c r="B251" s="1" t="s">
        <v>6</v>
      </c>
      <c r="C251" s="2" t="str">
        <f>"08868822304178"</f>
        <v>08868822304178</v>
      </c>
      <c r="D251" s="3">
        <v>43075.781307870369</v>
      </c>
      <c r="E251" s="3" t="s">
        <v>559</v>
      </c>
      <c r="F251" s="1" t="s">
        <v>303</v>
      </c>
      <c r="G251" s="1">
        <v>4</v>
      </c>
      <c r="H251" s="1" t="s">
        <v>228</v>
      </c>
    </row>
    <row r="252" spans="1:8" ht="31.5" x14ac:dyDescent="0.25">
      <c r="A252" s="1">
        <v>251</v>
      </c>
      <c r="B252" s="1" t="s">
        <v>6</v>
      </c>
      <c r="C252" s="2" t="str">
        <f>"08875022304178"</f>
        <v>08875022304178</v>
      </c>
      <c r="D252" s="3">
        <v>43075.775497685187</v>
      </c>
      <c r="E252" s="3" t="s">
        <v>560</v>
      </c>
      <c r="F252" s="1" t="s">
        <v>277</v>
      </c>
      <c r="G252" s="1">
        <v>5</v>
      </c>
      <c r="H252" s="1" t="s">
        <v>229</v>
      </c>
    </row>
    <row r="253" spans="1:8" ht="31.5" x14ac:dyDescent="0.25">
      <c r="A253" s="1">
        <v>252</v>
      </c>
      <c r="B253" s="1" t="s">
        <v>6</v>
      </c>
      <c r="C253" s="2" t="str">
        <f>"08921922304178"</f>
        <v>08921922304178</v>
      </c>
      <c r="D253" s="3">
        <v>43075.822662037041</v>
      </c>
      <c r="E253" s="3" t="s">
        <v>561</v>
      </c>
      <c r="F253" s="1" t="s">
        <v>254</v>
      </c>
      <c r="G253" s="1">
        <v>4</v>
      </c>
      <c r="H253" s="1" t="s">
        <v>230</v>
      </c>
    </row>
    <row r="254" spans="1:8" ht="31.5" x14ac:dyDescent="0.25">
      <c r="A254" s="1">
        <v>253</v>
      </c>
      <c r="B254" s="1" t="s">
        <v>6</v>
      </c>
      <c r="C254" s="2" t="str">
        <f>"97937522027818"</f>
        <v>97937522027818</v>
      </c>
      <c r="D254" s="3">
        <v>43075.774791666663</v>
      </c>
      <c r="E254" s="3" t="s">
        <v>562</v>
      </c>
      <c r="F254" s="1" t="s">
        <v>323</v>
      </c>
      <c r="G254" s="1">
        <v>1</v>
      </c>
      <c r="H254" s="1" t="s">
        <v>231</v>
      </c>
    </row>
    <row r="255" spans="1:8" ht="31.5" x14ac:dyDescent="0.25">
      <c r="A255" s="1">
        <v>254</v>
      </c>
      <c r="B255" s="1" t="s">
        <v>6</v>
      </c>
      <c r="C255" s="2" t="str">
        <f>"97917222027818"</f>
        <v>97917222027818</v>
      </c>
      <c r="D255" s="3">
        <v>43075.774699074071</v>
      </c>
      <c r="E255" s="3" t="s">
        <v>563</v>
      </c>
      <c r="F255" s="1" t="s">
        <v>268</v>
      </c>
      <c r="G255" s="1">
        <v>2</v>
      </c>
      <c r="H255" s="1" t="s">
        <v>232</v>
      </c>
    </row>
    <row r="256" spans="1:8" ht="31.5" x14ac:dyDescent="0.25">
      <c r="A256" s="1">
        <v>255</v>
      </c>
      <c r="B256" s="1" t="s">
        <v>6</v>
      </c>
      <c r="C256" s="2" t="str">
        <f>"97937222027818"</f>
        <v>97937222027818</v>
      </c>
      <c r="D256" s="3">
        <v>43075.774733796294</v>
      </c>
      <c r="E256" s="3" t="s">
        <v>564</v>
      </c>
      <c r="F256" s="1" t="s">
        <v>250</v>
      </c>
      <c r="G256" s="1">
        <v>1</v>
      </c>
      <c r="H256" s="1" t="s">
        <v>233</v>
      </c>
    </row>
    <row r="257" spans="1:8" ht="31.5" x14ac:dyDescent="0.25">
      <c r="A257" s="1">
        <v>256</v>
      </c>
      <c r="B257" s="1" t="s">
        <v>6</v>
      </c>
      <c r="C257" s="2" t="str">
        <f>"97937922027818"</f>
        <v>97937922027818</v>
      </c>
      <c r="D257" s="3">
        <v>43075.774548611109</v>
      </c>
      <c r="E257" s="3" t="s">
        <v>565</v>
      </c>
      <c r="F257" s="1" t="s">
        <v>324</v>
      </c>
      <c r="G257" s="1">
        <v>1</v>
      </c>
      <c r="H257" s="1" t="s">
        <v>234</v>
      </c>
    </row>
    <row r="258" spans="1:8" ht="31.5" x14ac:dyDescent="0.25">
      <c r="A258" s="1">
        <v>257</v>
      </c>
      <c r="B258" s="1" t="s">
        <v>6</v>
      </c>
      <c r="C258" s="2" t="str">
        <f>"97937822027818"</f>
        <v>97937822027818</v>
      </c>
      <c r="D258" s="3">
        <v>43075.774814814817</v>
      </c>
      <c r="E258" s="3" t="s">
        <v>566</v>
      </c>
      <c r="F258" s="1" t="s">
        <v>324</v>
      </c>
      <c r="G258" s="1">
        <v>1</v>
      </c>
      <c r="H258" s="1" t="s">
        <v>235</v>
      </c>
    </row>
    <row r="259" spans="1:8" ht="31.5" x14ac:dyDescent="0.25">
      <c r="A259" s="1">
        <v>258</v>
      </c>
      <c r="B259" s="1" t="s">
        <v>6</v>
      </c>
      <c r="C259" s="2" t="str">
        <f>"97937722027818"</f>
        <v>97937722027818</v>
      </c>
      <c r="D259" s="3">
        <v>43075.774756944447</v>
      </c>
      <c r="E259" s="3" t="s">
        <v>567</v>
      </c>
      <c r="F259" s="1" t="s">
        <v>325</v>
      </c>
      <c r="G259" s="1">
        <v>1</v>
      </c>
      <c r="H259" s="1" t="s">
        <v>10</v>
      </c>
    </row>
  </sheetData>
  <phoneticPr fontId="1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C000240754_20171207_POST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Benson[黃思騰]</cp:lastModifiedBy>
  <dcterms:created xsi:type="dcterms:W3CDTF">2017-12-07T11:25:49Z</dcterms:created>
  <dcterms:modified xsi:type="dcterms:W3CDTF">2017-12-08T02:32:27Z</dcterms:modified>
</cp:coreProperties>
</file>